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A040A38-6B53-42F9-844D-6FFCC57EC3E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20" l="1"/>
  <c r="F29" i="20" s="1"/>
  <c r="E28" i="20"/>
  <c r="E29" i="20" s="1"/>
  <c r="D28" i="20"/>
  <c r="D29" i="20" s="1"/>
  <c r="F21" i="20"/>
  <c r="F22" i="20" s="1"/>
  <c r="E21" i="20"/>
  <c r="E22" i="20" s="1"/>
  <c r="D21" i="20"/>
  <c r="D22" i="20" s="1"/>
  <c r="F13" i="20"/>
  <c r="E13" i="20"/>
  <c r="D13" i="20"/>
  <c r="F10" i="20"/>
  <c r="F14" i="20" s="1"/>
  <c r="E10" i="20"/>
  <c r="E14" i="20" s="1"/>
  <c r="D10" i="20"/>
  <c r="D14" i="20" s="1"/>
  <c r="L53" i="16" l="1"/>
  <c r="M53" i="16"/>
  <c r="N53" i="16"/>
  <c r="L47" i="16"/>
  <c r="M47" i="16"/>
  <c r="N47" i="16"/>
  <c r="H12" i="15"/>
  <c r="I12" i="15"/>
  <c r="G12" i="15"/>
  <c r="G13" i="15" s="1"/>
  <c r="L26" i="16"/>
  <c r="M26" i="16"/>
  <c r="N26" i="16"/>
  <c r="L60" i="16"/>
  <c r="M60" i="16"/>
  <c r="N60" i="16"/>
  <c r="I9" i="15"/>
  <c r="I13" i="15" s="1"/>
  <c r="H9" i="15"/>
  <c r="H13" i="15" s="1"/>
  <c r="G9" i="15"/>
  <c r="L79" i="16" l="1"/>
  <c r="M79" i="16"/>
  <c r="N79" i="16"/>
  <c r="L85" i="16"/>
  <c r="M85" i="16"/>
  <c r="N85" i="16"/>
  <c r="L69" i="16"/>
  <c r="M69" i="16"/>
  <c r="N69" i="16"/>
  <c r="L63" i="16"/>
  <c r="M63" i="16"/>
  <c r="N63" i="16"/>
  <c r="N72" i="16" l="1"/>
  <c r="N73" i="16" s="1"/>
  <c r="M72" i="16"/>
  <c r="L72" i="16"/>
  <c r="L42" i="16"/>
  <c r="M42" i="16"/>
  <c r="N42" i="16"/>
  <c r="L32" i="16"/>
  <c r="M32" i="16"/>
  <c r="N32" i="16"/>
  <c r="N66" i="16"/>
  <c r="M66" i="16"/>
  <c r="L66" i="16"/>
  <c r="L18" i="16"/>
  <c r="M18" i="16"/>
  <c r="N18" i="16"/>
  <c r="L91" i="16"/>
  <c r="M91" i="16"/>
  <c r="N91" i="16"/>
  <c r="L22" i="16"/>
  <c r="M22" i="16"/>
  <c r="N22" i="16"/>
  <c r="L73" i="16" l="1"/>
  <c r="M73" i="16"/>
  <c r="L54" i="16"/>
  <c r="M54" i="16"/>
  <c r="N54" i="16"/>
  <c r="L88" i="16"/>
  <c r="M88" i="16"/>
  <c r="N88" i="16"/>
  <c r="E9" i="12" l="1"/>
  <c r="L92" i="16" l="1"/>
  <c r="M92" i="16"/>
  <c r="N92" i="16"/>
  <c r="L93" i="16" l="1"/>
  <c r="N5" i="12" s="1"/>
  <c r="M93" i="16"/>
  <c r="D5" i="12" s="1"/>
  <c r="N93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<sst xmlns="http://schemas.openxmlformats.org/spreadsheetml/2006/main" count="535" uniqueCount="338">
  <si>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</si>
  <si>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</si>
  <si>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</si>
  <si>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</si>
  <si>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</si>
  <si>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</si>
  <si>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</si>
  <si>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</si>
  <si>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</si>
  <si>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</si>
  <si>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</si>
  <si>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</si>
  <si>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</si>
  <si>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</si>
  <si>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</si>
  <si>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</si>
  <si>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</si>
  <si>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</si>
  <si>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</si>
  <si>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</si>
  <si>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</si>
  <si>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</si>
  <si>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</si>
  <si>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</si>
  <si>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</si>
  <si>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</si>
  <si>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</si>
  <si>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</si>
  <si>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</si>
  <si>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</si>
  <si>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</si>
  <si>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</si>
  <si>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</si>
  <si>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</si>
  <si>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</si>
  <si>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</si>
  <si>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</si>
  <si>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</si>
  <si>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</si>
  <si>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</si>
  <si>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</si>
  <si>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</si>
  <si>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</si>
  <si>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</si>
  <si>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</si>
  <si>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</si>
  <si>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</si>
  <si>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</si>
  <si>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</si>
  <si>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</si>
  <si>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</si>
  <si>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</si>
  <si>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</si>
  <si>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</si>
  <si>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</si>
  <si>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</si>
  <si>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</si>
  <si>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</si>
  <si>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</si>
  <si>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</si>
  <si>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</si>
  <si>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</si>
  <si>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</si>
  <si>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</si>
  <si>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</si>
  <si>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</si>
  <si>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</si>
  <si>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</si>
  <si>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</si>
  <si>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</si>
  <si>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</si>
  <si>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</si>
  <si>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</si>
  <si>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</si>
  <si>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</si>
  <si>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</si>
  <si>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</si>
  <si>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</si>
  <si>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</si>
  <si>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</si>
  <si>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</si>
  <si>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</si>
  <si>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</si>
  <si>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</si>
  <si>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</si>
  <si>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</si>
  <si>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</si>
  <si>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</si>
  <si>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</si>
  <si>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</si>
  <si>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</si>
  <si>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</si>
  <si>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</si>
  <si>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</si>
  <si>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</si>
  <si>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</si>
  <si>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</si>
  <si>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</si>
  <si>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</si>
  <si>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</si>
  <si>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</si>
  <si>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</si>
  <si>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</si>
  <si>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</si>
  <si>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</si>
  <si>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</si>
  <si>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</si>
  <si>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</si>
  <si>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</si>
  <si>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</si>
  <si>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</si>
  <si>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</si>
  <si>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</si>
  <si>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</si>
  <si>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</si>
  <si>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</si>
  <si>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</si>
  <si>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</si>
  <si>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</si>
  <si>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</si>
  <si>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</si>
  <si>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</si>
  <si>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</si>
  <si>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</si>
  <si>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</si>
  <si>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</si>
  <si>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</si>
  <si>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</si>
  <si>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</si>
  <si>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</si>
  <si>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</si>
  <si>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</si>
  <si>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</si>
  <si>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</si>
  <si>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</si>
  <si>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</si>
  <si>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</si>
  <si>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</si>
  <si>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</si>
  <si>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</si>
  <si>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</si>
  <si>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</si>
  <si>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</si>
  <si>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</si>
  <si>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</si>
  <si>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</si>
  <si>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</si>
  <si>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</si>
  <si>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</si>
  <si>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</si>
  <si>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</si>
  <si>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</si>
  <si>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</si>
  <si>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</si>
  <si>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</si>
  <si>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</si>
  <si>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</si>
  <si>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</si>
  <si>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</si>
  <si>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</si>
  <si>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</si>
  <si>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</si>
  <si>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</si>
  <si>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</si>
  <si>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</si>
  <si>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</si>
  <si>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</si>
  <si>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</si>
  <si>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</si>
  <si>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</si>
  <si>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</si>
  <si>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</si>
  <si>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</si>
  <si>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</si>
  <si>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</si>
  <si>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</si>
  <si>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</si>
  <si>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</si>
  <si>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</si>
  <si>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</si>
  <si>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</si>
  <si>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</si>
  <si>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</si>
  <si>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</si>
  <si>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</si>
  <si>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</si>
  <si>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</si>
  <si>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</si>
  <si>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</si>
  <si>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</si>
  <si>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</si>
  <si>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</si>
  <si>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</si>
  <si>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</si>
  <si>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</si>
  <si>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</si>
  <si>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</si>
  <si>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</si>
  <si>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</si>
  <si>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</si>
  <si>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</si>
  <si>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</si>
  <si>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</si>
  <si>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</si>
  <si>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</si>
  <si>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</si>
  <si>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</si>
  <si>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</si>
  <si>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</si>
  <si>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</si>
  <si>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</si>
  <si>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</si>
  <si>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</si>
  <si>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</si>
  <si>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</si>
  <si>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</si>
  <si>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</si>
  <si>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</si>
  <si>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</si>
  <si>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</si>
  <si>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</si>
  <si>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</si>
  <si>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</si>
  <si>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</si>
  <si>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</si>
  <si>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</si>
  <si>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</si>
  <si>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</si>
  <si>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</si>
  <si>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</si>
  <si>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</si>
  <si>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</si>
  <si>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</si>
  <si>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</si>
  <si>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</si>
  <si>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</si>
  <si>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</si>
  <si>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</si>
  <si>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</si>
  <si>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</si>
  <si>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</si>
  <si>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</si>
  <si>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</si>
  <si>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</si>
  <si>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</si>
  <si>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</si>
  <si>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</si>
  <si>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</si>
  <si>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</si>
  <si>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</si>
  <si>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</si>
  <si>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</si>
  <si>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</si>
  <si>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</si>
  <si>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</si>
  <si>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</si>
  <si>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</si>
  <si>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</si>
  <si>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</si>
  <si>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</si>
  <si>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</si>
  <si>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</si>
  <si>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</si>
  <si>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</si>
  <si>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</si>
  <si>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</si>
  <si>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</si>
  <si>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</si>
  <si>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</si>
  <si>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</si>
  <si>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</si>
  <si>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</si>
  <si>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</si>
  <si>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</si>
  <si>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</si>
  <si>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</si>
  <si>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</si>
  <si>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</si>
  <si>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</si>
  <si>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</si>
  <si>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</si>
  <si>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</si>
  <si>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</si>
  <si>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</si>
  <si>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</si>
  <si>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</si>
  <si>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</si>
  <si>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</si>
  <si>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</si>
  <si>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</si>
  <si>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</si>
  <si>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</si>
  <si>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</si>
  <si>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</si>
  <si>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</si>
  <si>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</si>
  <si>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</si>
  <si>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</si>
  <si>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</si>
  <si>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</si>
  <si>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</si>
  <si>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</si>
  <si>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</si>
  <si>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</si>
  <si>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</si>
  <si>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</si>
  <si>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</si>
  <si>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</si>
  <si>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</si>
  <si>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</si>
  <si>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</si>
  <si>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Total Of Money Service Sector</t>
  </si>
  <si>
    <t xml:space="preserve">Total </t>
  </si>
  <si>
    <t>Bulletin No (87)</t>
  </si>
  <si>
    <t>ISX Trading Indices of Monday 18/5/2026</t>
  </si>
  <si>
    <t>Monday 18/5/2026</t>
  </si>
  <si>
    <t xml:space="preserve">OTC Platform Trading Bulletin No (87) </t>
  </si>
  <si>
    <t>Iraq Stock Exchange not trading companies of Monday 18/5/2026</t>
  </si>
  <si>
    <t xml:space="preserve">Regular Market Bulletin No (87) </t>
  </si>
  <si>
    <t>Second Platform Market Bulletin No (87)</t>
  </si>
  <si>
    <t xml:space="preserve">Undisclosed Platform Companies Bulletin No (87) </t>
  </si>
  <si>
    <t>Non Iraqis' Bulletin  Monday   May 18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</si>
  <si>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</si>
  <si>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</si>
  <si>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</si>
  <si>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</si>
  <si>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</si>
  <si>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</si>
  <si>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</si>
  <si>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Iraqi Agricultural Products Marketing Meat</t>
  </si>
  <si>
    <t>Total Agricultural Sector</t>
  </si>
  <si>
    <t>Non Iraqi Trading of Regular Market (Sell)</t>
  </si>
  <si>
    <t xml:space="preserve">Asia cell </t>
  </si>
  <si>
    <t>Total Telecommunication sector</t>
  </si>
  <si>
    <t>Non Iraqi Trading of Undisclosed Platform (BUY)</t>
  </si>
  <si>
    <t>Industry Sector</t>
  </si>
  <si>
    <t xml:space="preserve">ELectronic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</si>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</sst>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41" xfId="1" applyFont="1" applyBorder="1" applyAlignment="1">
      <alignment vertical="center"/>
    </xf>
    <xf numFmtId="0" fontId="8" fillId="0" borderId="78" xfId="0" applyFont="1" applyBorder="1" applyAlignment="1">
      <alignment horizontal="left" vertical="center"/>
    </xf>
    <xf numFmtId="0" fontId="8" fillId="0" borderId="78" xfId="0" applyFont="1" applyBorder="1" applyAlignment="1">
      <alignment horizontal="center" vertical="center"/>
    </xf>
    <xf numFmtId="165" fontId="77" fillId="0" borderId="78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3" fontId="8" fillId="0" borderId="78" xfId="0" applyNumberFormat="1" applyFont="1" applyBorder="1" applyAlignment="1">
      <alignment horizontal="center" vertical="center"/>
    </xf>
    <xf numFmtId="0" fontId="8" fillId="59" borderId="78" xfId="1" applyFont="1" applyFill="1" applyBorder="1" applyAlignment="1">
      <alignment vertical="center"/>
    </xf>
    <xf numFmtId="3" fontId="8" fillId="59" borderId="78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3" borderId="99" xfId="0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1" xfId="0" applyFont="1" applyFill="1" applyBorder="1" applyAlignment="1">
      <alignment vertical="center" wrapText="1"/>
    </xf>
    <xf numFmtId="0" fontId="83" fillId="60" borderId="141" xfId="0" applyFont="1" applyFill="1" applyBorder="1" applyAlignment="1">
      <alignment horizontal="center" vertical="center" wrapText="1"/>
    </xf>
    <xf numFmtId="1" fontId="85" fillId="4" borderId="141" xfId="1500" applyNumberFormat="1" applyFont="1" applyFill="1" applyBorder="1" applyAlignment="1">
      <alignment horizontal="center" vertical="center" wrapText="1"/>
    </xf>
    <xf numFmtId="167" fontId="85" fillId="60" borderId="141" xfId="1500" applyNumberFormat="1" applyFont="1" applyFill="1" applyBorder="1" applyAlignment="1">
      <alignment horizontal="center" vertical="center" wrapText="1"/>
    </xf>
    <xf numFmtId="0" fontId="83" fillId="0" borderId="134" xfId="5" applyFont="1" applyBorder="1" applyAlignment="1">
      <alignment vertical="center"/>
    </xf>
    <xf numFmtId="1" fontId="83" fillId="0" borderId="134" xfId="1500" applyNumberFormat="1" applyFont="1" applyBorder="1" applyAlignment="1">
      <alignment horizontal="center" vertical="center"/>
    </xf>
    <xf numFmtId="167" fontId="83" fillId="0" borderId="134" xfId="1500" applyNumberFormat="1" applyFont="1" applyBorder="1" applyAlignment="1">
      <alignment horizontal="center" vertical="center"/>
    </xf>
    <xf numFmtId="0" fontId="83" fillId="0" borderId="99" xfId="0" applyFont="1" applyBorder="1" applyAlignment="1">
      <alignment vertical="center"/>
    </xf>
    <xf numFmtId="0" fontId="80" fillId="0" borderId="126" xfId="0" applyFont="1" applyBorder="1"/>
    <xf numFmtId="167" fontId="83" fillId="0" borderId="134" xfId="1500" applyNumberFormat="1" applyFont="1" applyBorder="1" applyAlignment="1">
      <alignment vertical="center"/>
    </xf>
    <xf numFmtId="167" fontId="83" fillId="0" borderId="99" xfId="1500" applyNumberFormat="1" applyFont="1" applyBorder="1" applyAlignment="1">
      <alignment vertical="center"/>
    </xf>
    <xf numFmtId="167" fontId="80" fillId="0" borderId="126" xfId="1500" applyNumberFormat="1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1" xfId="0" applyFont="1" applyFill="1" applyBorder="1" applyAlignment="1">
      <alignment vertical="center" wrapText="1"/>
    </xf>
    <xf numFmtId="1" fontId="83" fillId="4" borderId="141" xfId="1500" applyNumberFormat="1" applyFont="1" applyFill="1" applyBorder="1" applyAlignment="1">
      <alignment horizontal="center" vertical="center" wrapText="1"/>
    </xf>
    <xf numFmtId="167" fontId="83" fillId="60" borderId="141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79" fillId="0" borderId="0" xfId="1500" applyNumberFormat="1" applyFont="1"/>
    <xf numFmtId="0" fontId="85" fillId="4" borderId="134" xfId="0" applyFont="1" applyFill="1" applyBorder="1" applyAlignment="1">
      <alignment vertical="center" wrapText="1"/>
    </xf>
    <xf numFmtId="0" fontId="83" fillId="60" borderId="134" xfId="0" applyFont="1" applyFill="1" applyBorder="1" applyAlignment="1">
      <alignment horizontal="center" vertical="center" wrapText="1"/>
    </xf>
    <xf numFmtId="1" fontId="85" fillId="4" borderId="134" xfId="1500" applyNumberFormat="1" applyFont="1" applyFill="1" applyBorder="1" applyAlignment="1">
      <alignment horizontal="center" vertical="center" wrapText="1"/>
    </xf>
    <xf numFmtId="167" fontId="85" fillId="60" borderId="134" xfId="1500" applyNumberFormat="1" applyFont="1" applyFill="1" applyBorder="1" applyAlignment="1">
      <alignment horizontal="center" vertical="center" wrapText="1"/>
    </xf>
    <xf numFmtId="167" fontId="83" fillId="0" borderId="134" xfId="1500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3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35" xfId="1892" applyFont="1" applyBorder="1" applyAlignment="1">
      <alignment horizontal="center" vertical="center"/>
    </xf>
    <xf numFmtId="167" fontId="83" fillId="0" borderId="99" xfId="1500" applyNumberFormat="1" applyFont="1" applyBorder="1" applyAlignment="1">
      <alignment horizontal="center" vertical="center"/>
    </xf>
    <xf numFmtId="167" fontId="83" fillId="0" borderId="100" xfId="1500" applyNumberFormat="1" applyFont="1" applyBorder="1" applyAlignment="1">
      <alignment horizontal="center" vertical="center"/>
    </xf>
    <xf numFmtId="167" fontId="83" fillId="0" borderId="126" xfId="1500" applyNumberFormat="1" applyFont="1" applyBorder="1" applyAlignment="1">
      <alignment horizontal="center" vertical="center"/>
    </xf>
    <xf numFmtId="167" fontId="83" fillId="0" borderId="99" xfId="1500" applyNumberFormat="1" applyFont="1" applyBorder="1" applyAlignment="1">
      <alignment horizontal="left" vertical="center"/>
    </xf>
    <xf numFmtId="167" fontId="83" fillId="0" borderId="126" xfId="1500" applyNumberFormat="1" applyFont="1" applyBorder="1" applyAlignment="1">
      <alignment horizontal="left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99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26" xfId="0" applyFont="1" applyBorder="1" applyAlignment="1">
      <alignment horizontal="center" vertical="center"/>
    </xf>
    <xf numFmtId="0" fontId="83" fillId="0" borderId="99" xfId="0" applyFont="1" applyBorder="1" applyAlignment="1">
      <alignment horizontal="left" vertical="center"/>
    </xf>
    <xf numFmtId="0" fontId="83" fillId="0" borderId="126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99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200025</xdr:colOff>
      <xdr:row>19</xdr:row>
      <xdr:rowOff>607332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B891A-3A71-D81A-733A-CBDEE2B7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267450" cy="2969532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219076</xdr:colOff>
      <xdr:row>15</xdr:row>
      <xdr:rowOff>57150</xdr:rowOff>
    </xdr:from>
    <xdr:to>
      <xdr:col>13</xdr:col>
      <xdr:colOff>2457451</xdr:colOff>
      <xdr:row>20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B61FDB8-207A-F060-58E5-08E71E6BF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0351" y="5010150"/>
          <a:ext cx="5676900" cy="297180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6</xdr:row>
      <xdr:rowOff>0</xdr:rowOff>
    </xdr:from>
    <xdr:to>
      <xdr:col>13</xdr:col>
      <xdr:colOff>2457451</xdr:colOff>
      <xdr:row>14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83C22FF-1643-E3EB-4A75-885E97F40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1" y="2124075"/>
          <a:ext cx="32956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298175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65C902-DBD5-A708-5281-4ED70CA70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53609" cy="3130826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1424608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3FAEEC-5D4D-91B2-E6EC-3150958A6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02695" cy="3147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73</xdr:row>
      <xdr:rowOff>28256</xdr:rowOff>
    </xdr:from>
    <xdr:to>
      <xdr:col>13</xdr:col>
      <xdr:colOff>1522971</xdr:colOff>
      <xdr:row>73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54</xdr:row>
      <xdr:rowOff>23547</xdr:rowOff>
    </xdr:from>
    <xdr:to>
      <xdr:col>13</xdr:col>
      <xdr:colOff>1497013</xdr:colOff>
      <xdr:row>54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0</xdr:row>
      <xdr:rowOff>0</xdr:rowOff>
    </xdr:from>
    <xdr:to>
      <xdr:col>6</xdr:col>
      <xdr:colOff>1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15BA644-2627-4BAF-ABC5-A2669033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0"/>
          <a:ext cx="1190626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tabSelected="1" zoomScaleNormal="100" workbookViewId="0">
      <selection activeCell="R10" sqref="R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9.25" customHeight="1">
      <c r="B1" s="185" t="s">
        <v>0</v>
      </c>
      <c r="C1" s="186"/>
      <c r="D1" s="187"/>
      <c r="E1" s="188"/>
      <c r="F1" s="189"/>
      <c r="G1" s="189"/>
      <c r="H1" s="189"/>
      <c r="I1" s="189"/>
      <c r="J1" s="189"/>
      <c r="K1" s="190"/>
      <c r="L1" s="19"/>
      <c r="M1" s="19"/>
      <c r="N1" s="19"/>
    </row>
    <row r="2" spans="2:15" ht="30" customHeight="1">
      <c r="B2" s="198" t="s">
        <v>313</v>
      </c>
      <c r="C2" s="199"/>
      <c r="D2" s="20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91" t="s">
        <v>314</v>
      </c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3"/>
    </row>
    <row r="4" spans="2:15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94" t="s">
        <v>63</v>
      </c>
      <c r="C5" s="195"/>
      <c r="D5" s="196">
        <f>'Bullient '!M93+OTC!H13</f>
        <v>1433329146</v>
      </c>
      <c r="E5" s="197"/>
      <c r="F5" s="23"/>
      <c r="G5" s="194" t="s">
        <v>64</v>
      </c>
      <c r="H5" s="195"/>
      <c r="I5" s="196">
        <f>'Bullient '!N93+OTC!I13</f>
        <v>2076994021.4599998</v>
      </c>
      <c r="J5" s="197"/>
      <c r="K5" s="24"/>
      <c r="L5" s="194" t="s">
        <v>8</v>
      </c>
      <c r="M5" s="195"/>
      <c r="N5" s="25">
        <f>'Bullient '!L93+OTC!G13</f>
        <v>1204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79"/>
      <c r="L6" s="180"/>
      <c r="M6" s="181"/>
      <c r="N6" s="28"/>
    </row>
    <row r="7" spans="2:15" ht="24.95" customHeight="1">
      <c r="B7" s="182" t="s">
        <v>1</v>
      </c>
      <c r="C7" s="183"/>
      <c r="D7" s="184"/>
      <c r="E7" s="29">
        <v>945.7</v>
      </c>
      <c r="F7" s="30"/>
      <c r="G7" s="182" t="s">
        <v>5</v>
      </c>
      <c r="H7" s="183"/>
      <c r="I7" s="184"/>
      <c r="J7" s="29">
        <v>1242.56</v>
      </c>
      <c r="K7" s="178"/>
      <c r="L7" s="173"/>
      <c r="M7" s="174"/>
      <c r="N7" s="18"/>
    </row>
    <row r="8" spans="2:15" ht="24.95" customHeight="1">
      <c r="B8" s="182" t="s">
        <v>2</v>
      </c>
      <c r="C8" s="183"/>
      <c r="D8" s="184"/>
      <c r="E8" s="29">
        <v>944.31</v>
      </c>
      <c r="F8" s="31"/>
      <c r="G8" s="182" t="s">
        <v>6</v>
      </c>
      <c r="H8" s="183"/>
      <c r="I8" s="184"/>
      <c r="J8" s="29">
        <v>1241.27</v>
      </c>
      <c r="K8" s="178"/>
      <c r="L8" s="173"/>
      <c r="M8" s="174"/>
      <c r="N8" s="18"/>
    </row>
    <row r="9" spans="2:15" ht="24.95" customHeight="1">
      <c r="B9" s="175" t="s">
        <v>3</v>
      </c>
      <c r="C9" s="176"/>
      <c r="D9" s="177"/>
      <c r="E9" s="114">
        <f>((E7/E8)-1)*100</f>
        <v>0.14719742457456331</v>
      </c>
      <c r="F9" s="31"/>
      <c r="G9" s="175" t="s">
        <v>3</v>
      </c>
      <c r="H9" s="176"/>
      <c r="I9" s="177"/>
      <c r="J9" s="114">
        <f>((J7/J8)-1)*100</f>
        <v>0.10392581791229816</v>
      </c>
      <c r="K9" s="178"/>
      <c r="L9" s="173"/>
      <c r="M9" s="174"/>
      <c r="N9" s="18"/>
    </row>
    <row r="10" spans="2:15" ht="24.95" customHeight="1">
      <c r="B10" s="175" t="s">
        <v>4</v>
      </c>
      <c r="C10" s="176"/>
      <c r="D10" s="177"/>
      <c r="E10" s="114">
        <f>E7-E8</f>
        <v>1.3900000000001</v>
      </c>
      <c r="F10" s="21"/>
      <c r="G10" s="175" t="s">
        <v>4</v>
      </c>
      <c r="H10" s="176"/>
      <c r="I10" s="177"/>
      <c r="J10" s="114">
        <f>J7-J8</f>
        <v>1.2899999999999636</v>
      </c>
      <c r="K10" s="178"/>
      <c r="L10" s="173"/>
      <c r="M10" s="174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2"/>
      <c r="L11" s="173"/>
      <c r="M11" s="174"/>
      <c r="N11" s="18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12</v>
      </c>
      <c r="K12" s="178"/>
      <c r="L12" s="173"/>
      <c r="M12" s="174"/>
      <c r="N12" s="18"/>
    </row>
    <row r="13" spans="2:15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203" t="s">
        <v>67</v>
      </c>
      <c r="H13" s="204"/>
      <c r="I13" s="205"/>
      <c r="J13" s="38">
        <v>15</v>
      </c>
      <c r="K13" s="178"/>
      <c r="L13" s="173"/>
      <c r="M13" s="174"/>
      <c r="N13" s="18"/>
      <c r="O13" s="32"/>
    </row>
    <row r="14" spans="2:15" ht="24.95" customHeight="1">
      <c r="B14" s="175" t="s">
        <v>82</v>
      </c>
      <c r="C14" s="176" t="s">
        <v>10</v>
      </c>
      <c r="D14" s="177" t="s">
        <v>10</v>
      </c>
      <c r="E14" s="38">
        <v>3</v>
      </c>
      <c r="F14" s="21"/>
      <c r="G14" s="206" t="s">
        <v>68</v>
      </c>
      <c r="H14" s="207"/>
      <c r="I14" s="208"/>
      <c r="J14" s="38">
        <v>14</v>
      </c>
      <c r="K14" s="178"/>
      <c r="L14" s="173"/>
      <c r="M14" s="174"/>
      <c r="N14" s="26"/>
      <c r="O14" s="32"/>
    </row>
    <row r="15" spans="2:15" ht="24.95" customHeight="1">
      <c r="B15" s="175" t="s">
        <v>66</v>
      </c>
      <c r="C15" s="176" t="s">
        <v>11</v>
      </c>
      <c r="D15" s="177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5" s="18" customFormat="1" ht="48" customHeight="1"/>
    <row r="21" spans="1:15" ht="31.5" customHeight="1">
      <c r="A21" s="201" t="s">
        <v>12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N24" sqref="N24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315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156</v>
      </c>
      <c r="D6" s="81">
        <v>0.1</v>
      </c>
      <c r="E6" s="95">
        <v>11.11</v>
      </c>
      <c r="F6" s="84">
        <v>4476759</v>
      </c>
      <c r="G6" s="42"/>
      <c r="H6" s="46" t="s">
        <v>160</v>
      </c>
      <c r="I6" s="81">
        <v>0.19</v>
      </c>
      <c r="J6" s="96">
        <v>-5</v>
      </c>
      <c r="K6" s="84">
        <v>245358464</v>
      </c>
      <c r="L6" s="1"/>
      <c r="M6" s="1"/>
    </row>
    <row r="7" spans="1:14" s="49" customFormat="1" ht="17.100000000000001" customHeight="1">
      <c r="A7" s="42"/>
      <c r="B7" s="42"/>
      <c r="C7" s="46" t="s">
        <v>133</v>
      </c>
      <c r="D7" s="81">
        <v>0.78</v>
      </c>
      <c r="E7" s="95">
        <v>4</v>
      </c>
      <c r="F7" s="84">
        <v>4000000</v>
      </c>
      <c r="G7" s="42"/>
      <c r="H7" s="46" t="s">
        <v>219</v>
      </c>
      <c r="I7" s="81">
        <v>0.23</v>
      </c>
      <c r="J7" s="96">
        <v>-4.17</v>
      </c>
      <c r="K7" s="84">
        <v>30260550</v>
      </c>
      <c r="L7" s="1"/>
    </row>
    <row r="8" spans="1:14" s="49" customFormat="1" ht="17.100000000000001" customHeight="1">
      <c r="A8" s="42"/>
      <c r="B8" s="42"/>
      <c r="C8" s="46" t="s">
        <v>262</v>
      </c>
      <c r="D8" s="81">
        <v>0.27</v>
      </c>
      <c r="E8" s="95">
        <v>3.85</v>
      </c>
      <c r="F8" s="84">
        <v>20034105</v>
      </c>
      <c r="G8" s="42"/>
      <c r="H8" s="46" t="s">
        <v>173</v>
      </c>
      <c r="I8" s="81">
        <v>0.23</v>
      </c>
      <c r="J8" s="96">
        <v>-4.17</v>
      </c>
      <c r="K8" s="84">
        <v>103545</v>
      </c>
    </row>
    <row r="9" spans="1:14" s="49" customFormat="1" ht="17.100000000000001" customHeight="1">
      <c r="A9" s="42"/>
      <c r="B9" s="42"/>
      <c r="C9" s="46" t="s">
        <v>214</v>
      </c>
      <c r="D9" s="81">
        <v>4.95</v>
      </c>
      <c r="E9" s="95">
        <v>2.91</v>
      </c>
      <c r="F9" s="84">
        <v>2637351</v>
      </c>
      <c r="G9" s="42"/>
      <c r="H9" s="46" t="s">
        <v>201</v>
      </c>
      <c r="I9" s="81">
        <v>4.5</v>
      </c>
      <c r="J9" s="96">
        <v>-3.64</v>
      </c>
      <c r="K9" s="84">
        <v>350000</v>
      </c>
    </row>
    <row r="10" spans="1:14" s="49" customFormat="1" ht="17.100000000000001" customHeight="1">
      <c r="A10" s="42"/>
      <c r="B10" s="42"/>
      <c r="C10" s="46" t="s">
        <v>177</v>
      </c>
      <c r="D10" s="81">
        <v>0.37</v>
      </c>
      <c r="E10" s="95">
        <v>2.78</v>
      </c>
      <c r="F10" s="84">
        <v>38010218</v>
      </c>
      <c r="G10" s="42"/>
      <c r="H10" s="46" t="s">
        <v>179</v>
      </c>
      <c r="I10" s="81">
        <v>0.63</v>
      </c>
      <c r="J10" s="96">
        <v>-3.08</v>
      </c>
      <c r="K10" s="84">
        <v>500000</v>
      </c>
    </row>
    <row r="11" spans="1:14" s="49" customFormat="1" ht="33" customHeight="1">
      <c r="A11" s="42"/>
      <c r="B11" s="42"/>
      <c r="C11" s="210" t="s">
        <v>62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100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212</v>
      </c>
      <c r="D15" s="81">
        <v>0.06</v>
      </c>
      <c r="E15" s="82">
        <v>0</v>
      </c>
      <c r="F15" s="84">
        <v>431280508</v>
      </c>
      <c r="G15" s="1"/>
      <c r="H15" s="46" t="s">
        <v>281</v>
      </c>
      <c r="I15" s="81">
        <v>1.72</v>
      </c>
      <c r="J15" s="82">
        <v>0</v>
      </c>
      <c r="K15" s="84">
        <v>482891294.82999998</v>
      </c>
    </row>
    <row r="16" spans="1:14" ht="17.100000000000001" customHeight="1">
      <c r="A16" s="42"/>
      <c r="B16" s="42"/>
      <c r="C16" s="46" t="s">
        <v>281</v>
      </c>
      <c r="D16" s="81">
        <v>1.72</v>
      </c>
      <c r="E16" s="82">
        <v>0</v>
      </c>
      <c r="F16" s="84">
        <v>282717773</v>
      </c>
      <c r="G16" s="1"/>
      <c r="H16" s="46" t="s">
        <v>116</v>
      </c>
      <c r="I16" s="81">
        <v>17.149999999999999</v>
      </c>
      <c r="J16" s="82">
        <v>0.06</v>
      </c>
      <c r="K16" s="84">
        <v>459886806.79000002</v>
      </c>
    </row>
    <row r="17" spans="1:11" ht="17.100000000000001" customHeight="1">
      <c r="A17" s="42"/>
      <c r="B17" s="42"/>
      <c r="C17" s="46" t="s">
        <v>160</v>
      </c>
      <c r="D17" s="81">
        <v>0.19</v>
      </c>
      <c r="E17" s="82">
        <v>-5</v>
      </c>
      <c r="F17" s="84">
        <v>245358464</v>
      </c>
      <c r="G17" s="1"/>
      <c r="H17" s="46" t="s">
        <v>307</v>
      </c>
      <c r="I17" s="81">
        <v>2.72</v>
      </c>
      <c r="J17" s="82">
        <v>-0.37</v>
      </c>
      <c r="K17" s="84">
        <v>303690256.57999998</v>
      </c>
    </row>
    <row r="18" spans="1:11" ht="17.100000000000001" customHeight="1">
      <c r="A18" s="42"/>
      <c r="B18" s="42"/>
      <c r="C18" s="46" t="s">
        <v>307</v>
      </c>
      <c r="D18" s="81">
        <v>2.72</v>
      </c>
      <c r="E18" s="82">
        <v>-0.37</v>
      </c>
      <c r="F18" s="84">
        <v>111639249</v>
      </c>
      <c r="G18" s="1"/>
      <c r="H18" s="46" t="s">
        <v>285</v>
      </c>
      <c r="I18" s="81">
        <v>51</v>
      </c>
      <c r="J18" s="82">
        <v>0</v>
      </c>
      <c r="K18" s="84">
        <v>255144381</v>
      </c>
    </row>
    <row r="19" spans="1:11" ht="16.5" customHeight="1">
      <c r="A19" s="42"/>
      <c r="B19" s="42"/>
      <c r="C19" s="46" t="s">
        <v>122</v>
      </c>
      <c r="D19" s="81">
        <v>0.68</v>
      </c>
      <c r="E19" s="82">
        <v>1.49</v>
      </c>
      <c r="F19" s="84">
        <v>42852848</v>
      </c>
      <c r="G19" s="1"/>
      <c r="H19" s="46" t="s">
        <v>303</v>
      </c>
      <c r="I19" s="81">
        <v>4</v>
      </c>
      <c r="J19" s="82">
        <v>1.52</v>
      </c>
      <c r="K19" s="84">
        <v>115597210.36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topLeftCell="A70" zoomScale="130" zoomScaleNormal="130" workbookViewId="0">
      <selection activeCell="D82" sqref="D8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5" t="s">
        <v>318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2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14"/>
    </row>
    <row r="4" spans="1:14" ht="12.6" customHeight="1">
      <c r="A4" s="58"/>
      <c r="B4" s="46" t="s">
        <v>262</v>
      </c>
      <c r="C4" s="59" t="s">
        <v>261</v>
      </c>
      <c r="D4" s="104">
        <v>0.26</v>
      </c>
      <c r="E4" s="104">
        <v>0.27</v>
      </c>
      <c r="F4" s="104">
        <v>0.26</v>
      </c>
      <c r="G4" s="104">
        <v>0.27</v>
      </c>
      <c r="H4" s="104">
        <v>0.26</v>
      </c>
      <c r="I4" s="81">
        <v>0.27</v>
      </c>
      <c r="J4" s="81">
        <v>0.26</v>
      </c>
      <c r="K4" s="99">
        <v>3.85</v>
      </c>
      <c r="L4" s="83">
        <v>22</v>
      </c>
      <c r="M4" s="84">
        <v>20034105</v>
      </c>
      <c r="N4" s="84">
        <v>5352831.43</v>
      </c>
    </row>
    <row r="5" spans="1:14" ht="12.6" customHeight="1">
      <c r="A5" s="58"/>
      <c r="B5" s="46" t="s">
        <v>307</v>
      </c>
      <c r="C5" s="59" t="s">
        <v>308</v>
      </c>
      <c r="D5" s="104">
        <v>2.73</v>
      </c>
      <c r="E5" s="104">
        <v>2.73</v>
      </c>
      <c r="F5" s="104">
        <v>2.72</v>
      </c>
      <c r="G5" s="104">
        <v>2.72</v>
      </c>
      <c r="H5" s="104">
        <v>2.74</v>
      </c>
      <c r="I5" s="81">
        <v>2.72</v>
      </c>
      <c r="J5" s="81">
        <v>2.73</v>
      </c>
      <c r="K5" s="99">
        <v>-0.37</v>
      </c>
      <c r="L5" s="83">
        <v>86</v>
      </c>
      <c r="M5" s="84">
        <v>111639249</v>
      </c>
      <c r="N5" s="84">
        <v>303690256.57999998</v>
      </c>
    </row>
    <row r="6" spans="1:14" ht="12.6" customHeight="1">
      <c r="A6" s="58"/>
      <c r="B6" s="46" t="s">
        <v>122</v>
      </c>
      <c r="C6" s="59" t="s">
        <v>123</v>
      </c>
      <c r="D6" s="104">
        <v>0.67</v>
      </c>
      <c r="E6" s="104">
        <v>0.68</v>
      </c>
      <c r="F6" s="104">
        <v>0.67</v>
      </c>
      <c r="G6" s="104">
        <v>0.67</v>
      </c>
      <c r="H6" s="104">
        <v>0.67</v>
      </c>
      <c r="I6" s="81">
        <v>0.68</v>
      </c>
      <c r="J6" s="81">
        <v>0.67</v>
      </c>
      <c r="K6" s="99">
        <v>1.49</v>
      </c>
      <c r="L6" s="83">
        <v>31</v>
      </c>
      <c r="M6" s="84">
        <v>42852848</v>
      </c>
      <c r="N6" s="84">
        <v>28760202.77</v>
      </c>
    </row>
    <row r="7" spans="1:14" ht="12.6" customHeight="1">
      <c r="A7" s="58"/>
      <c r="B7" s="46" t="s">
        <v>219</v>
      </c>
      <c r="C7" s="59" t="s">
        <v>218</v>
      </c>
      <c r="D7" s="104">
        <v>0.24</v>
      </c>
      <c r="E7" s="104">
        <v>0.24</v>
      </c>
      <c r="F7" s="104">
        <v>0.23</v>
      </c>
      <c r="G7" s="104">
        <v>0.23</v>
      </c>
      <c r="H7" s="104">
        <v>0.23</v>
      </c>
      <c r="I7" s="81">
        <v>0.23</v>
      </c>
      <c r="J7" s="81">
        <v>0.24</v>
      </c>
      <c r="K7" s="99">
        <v>-4.17</v>
      </c>
      <c r="L7" s="83">
        <v>14</v>
      </c>
      <c r="M7" s="84">
        <v>30260550</v>
      </c>
      <c r="N7" s="84">
        <v>6960777.5</v>
      </c>
    </row>
    <row r="8" spans="1:14" ht="12.6" customHeight="1">
      <c r="A8" s="58"/>
      <c r="B8" s="46" t="s">
        <v>187</v>
      </c>
      <c r="C8" s="59" t="s">
        <v>188</v>
      </c>
      <c r="D8" s="104">
        <v>0.24</v>
      </c>
      <c r="E8" s="104">
        <v>0.24</v>
      </c>
      <c r="F8" s="104">
        <v>0.24</v>
      </c>
      <c r="G8" s="104">
        <v>0.24</v>
      </c>
      <c r="H8" s="104">
        <v>0.24</v>
      </c>
      <c r="I8" s="81">
        <v>0.24</v>
      </c>
      <c r="J8" s="81">
        <v>0.24</v>
      </c>
      <c r="K8" s="99">
        <v>0</v>
      </c>
      <c r="L8" s="83">
        <v>8</v>
      </c>
      <c r="M8" s="84">
        <v>1186405</v>
      </c>
      <c r="N8" s="84">
        <v>284737.2</v>
      </c>
    </row>
    <row r="9" spans="1:14" ht="12.6" customHeight="1">
      <c r="A9" s="58"/>
      <c r="B9" s="46" t="s">
        <v>177</v>
      </c>
      <c r="C9" s="59" t="s">
        <v>178</v>
      </c>
      <c r="D9" s="104">
        <v>0.36</v>
      </c>
      <c r="E9" s="104">
        <v>0.37</v>
      </c>
      <c r="F9" s="104">
        <v>0.36</v>
      </c>
      <c r="G9" s="104">
        <v>0.36</v>
      </c>
      <c r="H9" s="104">
        <v>0.36</v>
      </c>
      <c r="I9" s="81">
        <v>0.37</v>
      </c>
      <c r="J9" s="81">
        <v>0.36</v>
      </c>
      <c r="K9" s="99">
        <v>2.78</v>
      </c>
      <c r="L9" s="83">
        <v>10</v>
      </c>
      <c r="M9" s="84">
        <v>38010218</v>
      </c>
      <c r="N9" s="84">
        <v>13683778.48</v>
      </c>
    </row>
    <row r="10" spans="1:14" ht="12.6" customHeight="1">
      <c r="A10" s="58"/>
      <c r="B10" s="46" t="s">
        <v>241</v>
      </c>
      <c r="C10" s="59" t="s">
        <v>240</v>
      </c>
      <c r="D10" s="104">
        <v>0.25</v>
      </c>
      <c r="E10" s="104">
        <v>0.25</v>
      </c>
      <c r="F10" s="104">
        <v>0.25</v>
      </c>
      <c r="G10" s="104">
        <v>0.25</v>
      </c>
      <c r="H10" s="104">
        <v>0.25</v>
      </c>
      <c r="I10" s="81">
        <v>0.25</v>
      </c>
      <c r="J10" s="81">
        <v>0.25</v>
      </c>
      <c r="K10" s="99">
        <v>0</v>
      </c>
      <c r="L10" s="83">
        <v>18</v>
      </c>
      <c r="M10" s="84">
        <v>35635224</v>
      </c>
      <c r="N10" s="84">
        <v>8908806</v>
      </c>
    </row>
    <row r="11" spans="1:14" ht="12.6" customHeight="1">
      <c r="A11" s="58"/>
      <c r="B11" s="46" t="s">
        <v>224</v>
      </c>
      <c r="C11" s="59" t="s">
        <v>225</v>
      </c>
      <c r="D11" s="104">
        <v>1.07</v>
      </c>
      <c r="E11" s="104">
        <v>1.07</v>
      </c>
      <c r="F11" s="104">
        <v>1.06</v>
      </c>
      <c r="G11" s="104">
        <v>1.07</v>
      </c>
      <c r="H11" s="104">
        <v>1.08</v>
      </c>
      <c r="I11" s="81">
        <v>1.07</v>
      </c>
      <c r="J11" s="81">
        <v>1.07</v>
      </c>
      <c r="K11" s="99">
        <v>0</v>
      </c>
      <c r="L11" s="83">
        <v>20</v>
      </c>
      <c r="M11" s="84">
        <v>9862337</v>
      </c>
      <c r="N11" s="84">
        <v>10507700.59</v>
      </c>
    </row>
    <row r="12" spans="1:14" ht="12.6" customHeight="1">
      <c r="A12" s="58"/>
      <c r="B12" s="46" t="s">
        <v>156</v>
      </c>
      <c r="C12" s="59" t="s">
        <v>157</v>
      </c>
      <c r="D12" s="104">
        <v>0.09</v>
      </c>
      <c r="E12" s="104">
        <v>0.1</v>
      </c>
      <c r="F12" s="104">
        <v>0.09</v>
      </c>
      <c r="G12" s="104">
        <v>0.09</v>
      </c>
      <c r="H12" s="104">
        <v>0.09</v>
      </c>
      <c r="I12" s="81">
        <v>0.1</v>
      </c>
      <c r="J12" s="81">
        <v>0.09</v>
      </c>
      <c r="K12" s="99">
        <v>11.11</v>
      </c>
      <c r="L12" s="83">
        <v>6</v>
      </c>
      <c r="M12" s="84">
        <v>4476759</v>
      </c>
      <c r="N12" s="84">
        <v>403902.34</v>
      </c>
    </row>
    <row r="13" spans="1:14" ht="12.6" customHeight="1">
      <c r="A13" s="58"/>
      <c r="B13" s="46" t="s">
        <v>281</v>
      </c>
      <c r="C13" s="59" t="s">
        <v>282</v>
      </c>
      <c r="D13" s="104">
        <v>1.72</v>
      </c>
      <c r="E13" s="104">
        <v>1.72</v>
      </c>
      <c r="F13" s="104">
        <v>1.7</v>
      </c>
      <c r="G13" s="104">
        <v>1.71</v>
      </c>
      <c r="H13" s="104">
        <v>1.72</v>
      </c>
      <c r="I13" s="81">
        <v>1.72</v>
      </c>
      <c r="J13" s="81">
        <v>1.72</v>
      </c>
      <c r="K13" s="99">
        <v>0</v>
      </c>
      <c r="L13" s="83">
        <v>114</v>
      </c>
      <c r="M13" s="84">
        <v>282717773</v>
      </c>
      <c r="N13" s="84">
        <v>482891294.82999998</v>
      </c>
    </row>
    <row r="14" spans="1:14" ht="12.6" customHeight="1">
      <c r="A14" s="58"/>
      <c r="B14" s="46" t="s">
        <v>303</v>
      </c>
      <c r="C14" s="59" t="s">
        <v>304</v>
      </c>
      <c r="D14" s="104">
        <v>3.94</v>
      </c>
      <c r="E14" s="104">
        <v>4</v>
      </c>
      <c r="F14" s="104">
        <v>3.9</v>
      </c>
      <c r="G14" s="104">
        <v>3.93</v>
      </c>
      <c r="H14" s="104">
        <v>3.93</v>
      </c>
      <c r="I14" s="81">
        <v>4</v>
      </c>
      <c r="J14" s="81">
        <v>3.94</v>
      </c>
      <c r="K14" s="99">
        <v>1.52</v>
      </c>
      <c r="L14" s="83">
        <v>100</v>
      </c>
      <c r="M14" s="84">
        <v>29437807</v>
      </c>
      <c r="N14" s="84">
        <v>115597210.36</v>
      </c>
    </row>
    <row r="15" spans="1:14" ht="12.6" customHeight="1">
      <c r="A15" s="58"/>
      <c r="B15" s="46" t="s">
        <v>160</v>
      </c>
      <c r="C15" s="59" t="s">
        <v>161</v>
      </c>
      <c r="D15" s="104">
        <v>0.2</v>
      </c>
      <c r="E15" s="104">
        <v>0.2</v>
      </c>
      <c r="F15" s="104">
        <v>0.19</v>
      </c>
      <c r="G15" s="104">
        <v>0.19</v>
      </c>
      <c r="H15" s="104">
        <v>0.19</v>
      </c>
      <c r="I15" s="81">
        <v>0.19</v>
      </c>
      <c r="J15" s="81">
        <v>0.2</v>
      </c>
      <c r="K15" s="99">
        <v>-5</v>
      </c>
      <c r="L15" s="83">
        <v>55</v>
      </c>
      <c r="M15" s="84">
        <v>245358464</v>
      </c>
      <c r="N15" s="84">
        <v>46618358.159999996</v>
      </c>
    </row>
    <row r="16" spans="1:14" ht="12.6" customHeight="1">
      <c r="A16" s="58"/>
      <c r="B16" s="46" t="s">
        <v>246</v>
      </c>
      <c r="C16" s="59" t="s">
        <v>247</v>
      </c>
      <c r="D16" s="104">
        <v>0.64</v>
      </c>
      <c r="E16" s="104">
        <v>0.64</v>
      </c>
      <c r="F16" s="104">
        <v>0.64</v>
      </c>
      <c r="G16" s="104">
        <v>0.64</v>
      </c>
      <c r="H16" s="104">
        <v>0.66</v>
      </c>
      <c r="I16" s="81">
        <v>0.64</v>
      </c>
      <c r="J16" s="81">
        <v>0.66</v>
      </c>
      <c r="K16" s="99">
        <v>-3.03</v>
      </c>
      <c r="L16" s="83">
        <v>4</v>
      </c>
      <c r="M16" s="84">
        <v>56386</v>
      </c>
      <c r="N16" s="84">
        <v>36087.040000000001</v>
      </c>
    </row>
    <row r="17" spans="1:14" ht="12.6" customHeight="1">
      <c r="A17" s="58"/>
      <c r="B17" s="46" t="s">
        <v>212</v>
      </c>
      <c r="C17" s="59" t="s">
        <v>213</v>
      </c>
      <c r="D17" s="104">
        <v>0.06</v>
      </c>
      <c r="E17" s="104">
        <v>7.0000000000000007E-2</v>
      </c>
      <c r="F17" s="104">
        <v>0.05</v>
      </c>
      <c r="G17" s="104">
        <v>0.06</v>
      </c>
      <c r="H17" s="104">
        <v>0.06</v>
      </c>
      <c r="I17" s="81">
        <v>0.06</v>
      </c>
      <c r="J17" s="81">
        <v>0.06</v>
      </c>
      <c r="K17" s="99">
        <v>0</v>
      </c>
      <c r="L17" s="83">
        <v>56</v>
      </c>
      <c r="M17" s="84">
        <v>431280508</v>
      </c>
      <c r="N17" s="84">
        <v>25857140.48</v>
      </c>
    </row>
    <row r="18" spans="1:14" ht="12.6" customHeight="1">
      <c r="A18" s="58"/>
      <c r="B18" s="215" t="s">
        <v>89</v>
      </c>
      <c r="C18" s="216"/>
      <c r="D18" s="217"/>
      <c r="E18" s="221"/>
      <c r="F18" s="221"/>
      <c r="G18" s="221"/>
      <c r="H18" s="221"/>
      <c r="I18" s="221"/>
      <c r="J18" s="221"/>
      <c r="K18" s="219"/>
      <c r="L18" s="60">
        <f>SUM(L4:L17)</f>
        <v>544</v>
      </c>
      <c r="M18" s="60">
        <f>SUM(M4:M17)</f>
        <v>1282808633</v>
      </c>
      <c r="N18" s="61">
        <f>SUM(N4:N17)</f>
        <v>1049553083.7599999</v>
      </c>
    </row>
    <row r="19" spans="1:14" ht="12.6" customHeight="1">
      <c r="A19" s="58"/>
      <c r="B19" s="212" t="s">
        <v>30</v>
      </c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14"/>
    </row>
    <row r="20" spans="1:14" ht="12.6" customHeight="1">
      <c r="A20" s="58"/>
      <c r="B20" s="46" t="s">
        <v>116</v>
      </c>
      <c r="C20" s="59" t="s">
        <v>117</v>
      </c>
      <c r="D20" s="63">
        <v>17.14</v>
      </c>
      <c r="E20" s="81">
        <v>17.3</v>
      </c>
      <c r="F20" s="81">
        <v>17.100000000000001</v>
      </c>
      <c r="G20" s="81">
        <v>17.16</v>
      </c>
      <c r="H20" s="81">
        <v>17.059999999999999</v>
      </c>
      <c r="I20" s="81">
        <v>17.149999999999999</v>
      </c>
      <c r="J20" s="81">
        <v>17.14</v>
      </c>
      <c r="K20" s="82">
        <v>0.06</v>
      </c>
      <c r="L20" s="83">
        <v>246</v>
      </c>
      <c r="M20" s="84">
        <v>26798449</v>
      </c>
      <c r="N20" s="84">
        <v>459886806.79000002</v>
      </c>
    </row>
    <row r="21" spans="1:14" ht="12.6" customHeight="1">
      <c r="A21" s="58"/>
      <c r="B21" s="46" t="s">
        <v>222</v>
      </c>
      <c r="C21" s="59" t="s">
        <v>223</v>
      </c>
      <c r="D21" s="63">
        <v>3.7</v>
      </c>
      <c r="E21" s="81">
        <v>3.75</v>
      </c>
      <c r="F21" s="81">
        <v>3.7</v>
      </c>
      <c r="G21" s="81">
        <v>3.73</v>
      </c>
      <c r="H21" s="81">
        <v>3.7</v>
      </c>
      <c r="I21" s="81">
        <v>3.75</v>
      </c>
      <c r="J21" s="81">
        <v>3.7</v>
      </c>
      <c r="K21" s="82">
        <v>1.35</v>
      </c>
      <c r="L21" s="83">
        <v>9</v>
      </c>
      <c r="M21" s="84">
        <v>312085</v>
      </c>
      <c r="N21" s="84">
        <v>1165280.75</v>
      </c>
    </row>
    <row r="22" spans="1:14" ht="12.6" customHeight="1">
      <c r="A22" s="58"/>
      <c r="B22" s="215" t="s">
        <v>124</v>
      </c>
      <c r="C22" s="216"/>
      <c r="D22" s="217"/>
      <c r="E22" s="221"/>
      <c r="F22" s="221"/>
      <c r="G22" s="221"/>
      <c r="H22" s="221"/>
      <c r="I22" s="221"/>
      <c r="J22" s="221"/>
      <c r="K22" s="219"/>
      <c r="L22" s="62">
        <f>SUM(L20:L21)</f>
        <v>255</v>
      </c>
      <c r="M22" s="60">
        <f>SUM(M20:M21)</f>
        <v>27110534</v>
      </c>
      <c r="N22" s="48">
        <f>SUM(N20:N21)</f>
        <v>461052087.54000002</v>
      </c>
    </row>
    <row r="23" spans="1:14" ht="12.6" customHeight="1">
      <c r="A23" s="58"/>
      <c r="B23" s="212" t="s">
        <v>94</v>
      </c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14"/>
    </row>
    <row r="24" spans="1:14" ht="12.6" customHeight="1">
      <c r="A24" s="58"/>
      <c r="B24" s="46" t="s">
        <v>283</v>
      </c>
      <c r="C24" s="59" t="s">
        <v>284</v>
      </c>
      <c r="D24" s="81">
        <v>0.89</v>
      </c>
      <c r="E24" s="81">
        <v>0.89</v>
      </c>
      <c r="F24" s="81">
        <v>0.89</v>
      </c>
      <c r="G24" s="81">
        <v>0.89</v>
      </c>
      <c r="H24" s="81">
        <v>0.89</v>
      </c>
      <c r="I24" s="81">
        <v>0.89</v>
      </c>
      <c r="J24" s="81">
        <v>0.89</v>
      </c>
      <c r="K24" s="99">
        <v>0</v>
      </c>
      <c r="L24" s="83">
        <v>3</v>
      </c>
      <c r="M24" s="84">
        <v>63159</v>
      </c>
      <c r="N24" s="84">
        <v>56211.51</v>
      </c>
    </row>
    <row r="25" spans="1:14" ht="12.6" customHeight="1">
      <c r="A25" s="58"/>
      <c r="B25" s="46" t="s">
        <v>133</v>
      </c>
      <c r="C25" s="59" t="s">
        <v>132</v>
      </c>
      <c r="D25" s="81">
        <v>0.78</v>
      </c>
      <c r="E25" s="81">
        <v>0.78</v>
      </c>
      <c r="F25" s="81">
        <v>0.78</v>
      </c>
      <c r="G25" s="81">
        <v>0.78</v>
      </c>
      <c r="H25" s="81">
        <v>0.75</v>
      </c>
      <c r="I25" s="81">
        <v>0.78</v>
      </c>
      <c r="J25" s="81">
        <v>0.75</v>
      </c>
      <c r="K25" s="99">
        <v>4</v>
      </c>
      <c r="L25" s="83">
        <v>3</v>
      </c>
      <c r="M25" s="84">
        <v>4000000</v>
      </c>
      <c r="N25" s="84">
        <v>3120000</v>
      </c>
    </row>
    <row r="26" spans="1:14" ht="12.6" customHeight="1">
      <c r="A26" s="58"/>
      <c r="B26" s="215" t="s">
        <v>263</v>
      </c>
      <c r="C26" s="216"/>
      <c r="D26" s="217"/>
      <c r="E26" s="221"/>
      <c r="F26" s="221"/>
      <c r="G26" s="221"/>
      <c r="H26" s="221"/>
      <c r="I26" s="221"/>
      <c r="J26" s="221"/>
      <c r="K26" s="219"/>
      <c r="L26" s="65">
        <f>SUM(L24:L25)</f>
        <v>6</v>
      </c>
      <c r="M26" s="65">
        <f>SUM(M24:M25)</f>
        <v>4063159</v>
      </c>
      <c r="N26" s="65">
        <f>SUM(N24:N25)</f>
        <v>3176211.51</v>
      </c>
    </row>
    <row r="27" spans="1:14" ht="12.6" customHeight="1">
      <c r="A27" s="58"/>
      <c r="B27" s="212" t="s">
        <v>83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14"/>
    </row>
    <row r="28" spans="1:14" ht="12.6" customHeight="1">
      <c r="A28" s="58"/>
      <c r="B28" s="46" t="s">
        <v>216</v>
      </c>
      <c r="C28" s="59" t="s">
        <v>217</v>
      </c>
      <c r="D28" s="81">
        <v>22.5</v>
      </c>
      <c r="E28" s="81">
        <v>22.5</v>
      </c>
      <c r="F28" s="81">
        <v>22</v>
      </c>
      <c r="G28" s="81">
        <v>22.08</v>
      </c>
      <c r="H28" s="81">
        <v>22.5</v>
      </c>
      <c r="I28" s="81">
        <v>22.1</v>
      </c>
      <c r="J28" s="81">
        <v>22.5</v>
      </c>
      <c r="K28" s="82">
        <v>-1.78</v>
      </c>
      <c r="L28" s="83">
        <v>30</v>
      </c>
      <c r="M28" s="84">
        <v>1411398</v>
      </c>
      <c r="N28" s="84">
        <v>31169190.989999998</v>
      </c>
    </row>
    <row r="29" spans="1:14" ht="12.6" customHeight="1">
      <c r="A29" s="58"/>
      <c r="B29" s="46" t="s">
        <v>191</v>
      </c>
      <c r="C29" s="59" t="s">
        <v>192</v>
      </c>
      <c r="D29" s="81">
        <v>4.59</v>
      </c>
      <c r="E29" s="104">
        <v>4.59</v>
      </c>
      <c r="F29" s="104">
        <v>4.59</v>
      </c>
      <c r="G29" s="104">
        <v>4.59</v>
      </c>
      <c r="H29" s="104">
        <v>4.53</v>
      </c>
      <c r="I29" s="104">
        <v>4.59</v>
      </c>
      <c r="J29" s="104">
        <v>4.53</v>
      </c>
      <c r="K29" s="105">
        <v>1.32</v>
      </c>
      <c r="L29" s="102">
        <v>36</v>
      </c>
      <c r="M29" s="103">
        <v>7004872</v>
      </c>
      <c r="N29" s="103">
        <v>32152362.48</v>
      </c>
    </row>
    <row r="30" spans="1:14" ht="12.6" customHeight="1">
      <c r="A30" s="58"/>
      <c r="B30" s="46" t="s">
        <v>150</v>
      </c>
      <c r="C30" s="59" t="s">
        <v>151</v>
      </c>
      <c r="D30" s="81">
        <v>3.17</v>
      </c>
      <c r="E30" s="81">
        <v>3.17</v>
      </c>
      <c r="F30" s="81">
        <v>3.15</v>
      </c>
      <c r="G30" s="81">
        <v>3.15</v>
      </c>
      <c r="H30" s="81">
        <v>3.17</v>
      </c>
      <c r="I30" s="81">
        <v>3.16</v>
      </c>
      <c r="J30" s="81">
        <v>3.17</v>
      </c>
      <c r="K30" s="99">
        <v>-0.32</v>
      </c>
      <c r="L30" s="83">
        <v>13</v>
      </c>
      <c r="M30" s="84">
        <v>2035913</v>
      </c>
      <c r="N30" s="84">
        <v>6422575.9500000002</v>
      </c>
    </row>
    <row r="31" spans="1:14" ht="12.6" customHeight="1">
      <c r="A31" s="58"/>
      <c r="B31" s="46" t="s">
        <v>179</v>
      </c>
      <c r="C31" s="59" t="s">
        <v>180</v>
      </c>
      <c r="D31" s="104">
        <v>0.63</v>
      </c>
      <c r="E31" s="104">
        <v>0.63</v>
      </c>
      <c r="F31" s="104">
        <v>0.63</v>
      </c>
      <c r="G31" s="104">
        <v>0.63</v>
      </c>
      <c r="H31" s="81">
        <v>0.65</v>
      </c>
      <c r="I31" s="104">
        <v>0.63</v>
      </c>
      <c r="J31" s="104">
        <v>0.65</v>
      </c>
      <c r="K31" s="105">
        <v>-3.08</v>
      </c>
      <c r="L31" s="102">
        <v>1</v>
      </c>
      <c r="M31" s="103">
        <v>500000</v>
      </c>
      <c r="N31" s="103">
        <v>315000</v>
      </c>
    </row>
    <row r="32" spans="1:14" ht="12.6" customHeight="1">
      <c r="A32" s="58"/>
      <c r="B32" s="215" t="s">
        <v>90</v>
      </c>
      <c r="C32" s="216"/>
      <c r="D32" s="217"/>
      <c r="E32" s="221"/>
      <c r="F32" s="221"/>
      <c r="G32" s="221"/>
      <c r="H32" s="221"/>
      <c r="I32" s="221"/>
      <c r="J32" s="221"/>
      <c r="K32" s="219"/>
      <c r="L32" s="65">
        <f>SUM(L28:L31)</f>
        <v>80</v>
      </c>
      <c r="M32" s="65">
        <f>SUM(M28:M31)</f>
        <v>10952183</v>
      </c>
      <c r="N32" s="65">
        <f>SUM(N28:N31)</f>
        <v>70059129.420000002</v>
      </c>
    </row>
    <row r="33" spans="1:14" ht="12.6" customHeight="1">
      <c r="A33" s="58"/>
      <c r="B33" s="212" t="s">
        <v>84</v>
      </c>
      <c r="C33" s="220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14"/>
    </row>
    <row r="34" spans="1:14" ht="12.6" customHeight="1">
      <c r="A34" s="58"/>
      <c r="B34" s="46" t="s">
        <v>129</v>
      </c>
      <c r="C34" s="59" t="s">
        <v>130</v>
      </c>
      <c r="D34" s="104">
        <v>6.2</v>
      </c>
      <c r="E34" s="104">
        <v>6.25</v>
      </c>
      <c r="F34" s="104">
        <v>6.2</v>
      </c>
      <c r="G34" s="104">
        <v>6.2</v>
      </c>
      <c r="H34" s="104">
        <v>6.19</v>
      </c>
      <c r="I34" s="104">
        <v>6.2</v>
      </c>
      <c r="J34" s="104">
        <v>6.2</v>
      </c>
      <c r="K34" s="105">
        <v>0</v>
      </c>
      <c r="L34" s="102">
        <v>93</v>
      </c>
      <c r="M34" s="103">
        <v>12902727</v>
      </c>
      <c r="N34" s="103">
        <v>80043877.170000002</v>
      </c>
    </row>
    <row r="35" spans="1:14" ht="12.6" customHeight="1">
      <c r="A35" s="58"/>
      <c r="B35" s="46" t="s">
        <v>270</v>
      </c>
      <c r="C35" s="59" t="s">
        <v>269</v>
      </c>
      <c r="D35" s="104">
        <v>2.5</v>
      </c>
      <c r="E35" s="104">
        <v>2.5</v>
      </c>
      <c r="F35" s="104">
        <v>2.5</v>
      </c>
      <c r="G35" s="104">
        <v>2.5</v>
      </c>
      <c r="H35" s="104">
        <v>2.5</v>
      </c>
      <c r="I35" s="104">
        <v>2.5</v>
      </c>
      <c r="J35" s="104">
        <v>2.5</v>
      </c>
      <c r="K35" s="99">
        <v>0</v>
      </c>
      <c r="L35" s="102">
        <v>3</v>
      </c>
      <c r="M35" s="103">
        <v>70000</v>
      </c>
      <c r="N35" s="103">
        <v>175000</v>
      </c>
    </row>
    <row r="36" spans="1:14" ht="12.6" customHeight="1">
      <c r="A36" s="58"/>
      <c r="B36" s="46" t="s">
        <v>305</v>
      </c>
      <c r="C36" s="59" t="s">
        <v>306</v>
      </c>
      <c r="D36" s="104">
        <v>2.29</v>
      </c>
      <c r="E36" s="104">
        <v>2.29</v>
      </c>
      <c r="F36" s="104">
        <v>2.29</v>
      </c>
      <c r="G36" s="104">
        <v>2.29</v>
      </c>
      <c r="H36" s="104">
        <v>2.29</v>
      </c>
      <c r="I36" s="104">
        <v>2.29</v>
      </c>
      <c r="J36" s="104">
        <v>2.29</v>
      </c>
      <c r="K36" s="105">
        <v>0</v>
      </c>
      <c r="L36" s="102">
        <v>1</v>
      </c>
      <c r="M36" s="103">
        <v>460</v>
      </c>
      <c r="N36" s="103">
        <v>1053.4000000000001</v>
      </c>
    </row>
    <row r="37" spans="1:14" ht="12.6" customHeight="1">
      <c r="A37" s="58"/>
      <c r="B37" s="46" t="s">
        <v>183</v>
      </c>
      <c r="C37" s="59" t="s">
        <v>184</v>
      </c>
      <c r="D37" s="104">
        <v>1.26</v>
      </c>
      <c r="E37" s="104">
        <v>1.26</v>
      </c>
      <c r="F37" s="104">
        <v>1.25</v>
      </c>
      <c r="G37" s="104">
        <v>1.26</v>
      </c>
      <c r="H37" s="104">
        <v>1.26</v>
      </c>
      <c r="I37" s="104">
        <v>1.25</v>
      </c>
      <c r="J37" s="104">
        <v>1.26</v>
      </c>
      <c r="K37" s="105">
        <v>-0.79</v>
      </c>
      <c r="L37" s="102">
        <v>5</v>
      </c>
      <c r="M37" s="103">
        <v>322937</v>
      </c>
      <c r="N37" s="103">
        <v>405894.62</v>
      </c>
    </row>
    <row r="38" spans="1:14" ht="12.6" customHeight="1">
      <c r="A38" s="58"/>
      <c r="B38" s="46" t="s">
        <v>189</v>
      </c>
      <c r="C38" s="59" t="s">
        <v>190</v>
      </c>
      <c r="D38" s="104">
        <v>2.4900000000000002</v>
      </c>
      <c r="E38" s="104">
        <v>2.5299999999999998</v>
      </c>
      <c r="F38" s="104">
        <v>2.48</v>
      </c>
      <c r="G38" s="104">
        <v>2.48</v>
      </c>
      <c r="H38" s="104">
        <v>2.4900000000000002</v>
      </c>
      <c r="I38" s="104">
        <v>2.5299999999999998</v>
      </c>
      <c r="J38" s="104">
        <v>2.4900000000000002</v>
      </c>
      <c r="K38" s="105">
        <v>1.61</v>
      </c>
      <c r="L38" s="102">
        <v>6</v>
      </c>
      <c r="M38" s="103">
        <v>168717</v>
      </c>
      <c r="N38" s="103">
        <v>418663.11</v>
      </c>
    </row>
    <row r="39" spans="1:14" ht="12.6" customHeight="1">
      <c r="A39" s="58"/>
      <c r="B39" s="46" t="s">
        <v>253</v>
      </c>
      <c r="C39" s="59" t="s">
        <v>254</v>
      </c>
      <c r="D39" s="104">
        <v>2.44</v>
      </c>
      <c r="E39" s="104">
        <v>2.46</v>
      </c>
      <c r="F39" s="104">
        <v>2.44</v>
      </c>
      <c r="G39" s="104">
        <v>2.4500000000000002</v>
      </c>
      <c r="H39" s="104">
        <v>2.44</v>
      </c>
      <c r="I39" s="104">
        <v>2.46</v>
      </c>
      <c r="J39" s="104">
        <v>2.4500000000000002</v>
      </c>
      <c r="K39" s="105">
        <v>0.41</v>
      </c>
      <c r="L39" s="102">
        <v>40</v>
      </c>
      <c r="M39" s="103">
        <v>17146499</v>
      </c>
      <c r="N39" s="103">
        <v>41975138.049999997</v>
      </c>
    </row>
    <row r="40" spans="1:14" ht="12.6" customHeight="1">
      <c r="A40" s="58"/>
      <c r="B40" s="46" t="s">
        <v>120</v>
      </c>
      <c r="C40" s="59" t="s">
        <v>121</v>
      </c>
      <c r="D40" s="104">
        <v>1.9</v>
      </c>
      <c r="E40" s="104">
        <v>1.9</v>
      </c>
      <c r="F40" s="104">
        <v>1.9</v>
      </c>
      <c r="G40" s="104">
        <v>1.9</v>
      </c>
      <c r="H40" s="104">
        <v>1.9</v>
      </c>
      <c r="I40" s="104">
        <v>1.9</v>
      </c>
      <c r="J40" s="104">
        <v>1.9</v>
      </c>
      <c r="K40" s="105">
        <v>0</v>
      </c>
      <c r="L40" s="102">
        <v>1</v>
      </c>
      <c r="M40" s="103">
        <v>10463</v>
      </c>
      <c r="N40" s="103">
        <v>19879.7</v>
      </c>
    </row>
    <row r="41" spans="1:14" ht="12.6" customHeight="1">
      <c r="A41" s="58"/>
      <c r="B41" s="46" t="s">
        <v>181</v>
      </c>
      <c r="C41" s="59" t="s">
        <v>182</v>
      </c>
      <c r="D41" s="104">
        <v>5.4</v>
      </c>
      <c r="E41" s="104">
        <v>5.4</v>
      </c>
      <c r="F41" s="104">
        <v>5.4</v>
      </c>
      <c r="G41" s="104">
        <v>5.4</v>
      </c>
      <c r="H41" s="104">
        <v>5.4</v>
      </c>
      <c r="I41" s="104">
        <v>5.4</v>
      </c>
      <c r="J41" s="104">
        <v>5.4</v>
      </c>
      <c r="K41" s="105">
        <v>0</v>
      </c>
      <c r="L41" s="102">
        <v>1</v>
      </c>
      <c r="M41" s="103">
        <v>2000000</v>
      </c>
      <c r="N41" s="103">
        <v>10800000</v>
      </c>
    </row>
    <row r="42" spans="1:14" ht="12.6" customHeight="1">
      <c r="A42" s="58"/>
      <c r="B42" s="215" t="s">
        <v>91</v>
      </c>
      <c r="C42" s="216"/>
      <c r="D42" s="217"/>
      <c r="E42" s="221"/>
      <c r="F42" s="221"/>
      <c r="G42" s="221"/>
      <c r="H42" s="221"/>
      <c r="I42" s="221"/>
      <c r="J42" s="221"/>
      <c r="K42" s="219"/>
      <c r="L42" s="65">
        <f>SUM(L34:L41)</f>
        <v>150</v>
      </c>
      <c r="M42" s="65">
        <f>SUM(M34:M41)</f>
        <v>32621803</v>
      </c>
      <c r="N42" s="65">
        <f>SUM(N34:N41)</f>
        <v>133839506.05000001</v>
      </c>
    </row>
    <row r="43" spans="1:14" ht="12.6" customHeight="1">
      <c r="A43" s="58"/>
      <c r="B43" s="212" t="s">
        <v>31</v>
      </c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14"/>
    </row>
    <row r="44" spans="1:14" ht="12.6" customHeight="1">
      <c r="A44" s="58"/>
      <c r="B44" s="46" t="s">
        <v>111</v>
      </c>
      <c r="C44" s="59" t="s">
        <v>110</v>
      </c>
      <c r="D44" s="104">
        <v>9.01</v>
      </c>
      <c r="E44" s="104">
        <v>9.08</v>
      </c>
      <c r="F44" s="104">
        <v>9</v>
      </c>
      <c r="G44" s="104">
        <v>9.01</v>
      </c>
      <c r="H44" s="104">
        <v>9.01</v>
      </c>
      <c r="I44" s="104">
        <v>9.0500000000000007</v>
      </c>
      <c r="J44" s="104">
        <v>9.01</v>
      </c>
      <c r="K44" s="105">
        <v>0.44</v>
      </c>
      <c r="L44" s="102">
        <v>15</v>
      </c>
      <c r="M44" s="103">
        <v>683947</v>
      </c>
      <c r="N44" s="103">
        <v>6163741.0300000003</v>
      </c>
    </row>
    <row r="45" spans="1:14" ht="12.6" customHeight="1">
      <c r="A45" s="58"/>
      <c r="B45" s="46" t="s">
        <v>285</v>
      </c>
      <c r="C45" s="59" t="s">
        <v>286</v>
      </c>
      <c r="D45" s="104">
        <v>51</v>
      </c>
      <c r="E45" s="104">
        <v>51</v>
      </c>
      <c r="F45" s="104">
        <v>51</v>
      </c>
      <c r="G45" s="104">
        <v>51</v>
      </c>
      <c r="H45" s="104">
        <v>51</v>
      </c>
      <c r="I45" s="104">
        <v>51</v>
      </c>
      <c r="J45" s="104">
        <v>51</v>
      </c>
      <c r="K45" s="105">
        <v>0</v>
      </c>
      <c r="L45" s="102">
        <v>12</v>
      </c>
      <c r="M45" s="103">
        <v>5002831</v>
      </c>
      <c r="N45" s="103">
        <v>255144381</v>
      </c>
    </row>
    <row r="46" spans="1:14" ht="12.6" customHeight="1">
      <c r="A46" s="58"/>
      <c r="B46" s="46" t="s">
        <v>203</v>
      </c>
      <c r="C46" s="59" t="s">
        <v>204</v>
      </c>
      <c r="D46" s="104">
        <v>9</v>
      </c>
      <c r="E46" s="104">
        <v>9</v>
      </c>
      <c r="F46" s="104">
        <v>9</v>
      </c>
      <c r="G46" s="104">
        <v>9</v>
      </c>
      <c r="H46" s="104">
        <v>9</v>
      </c>
      <c r="I46" s="104">
        <v>9</v>
      </c>
      <c r="J46" s="104">
        <v>9</v>
      </c>
      <c r="K46" s="105">
        <v>0</v>
      </c>
      <c r="L46" s="102">
        <v>7</v>
      </c>
      <c r="M46" s="103">
        <v>628557</v>
      </c>
      <c r="N46" s="103">
        <v>5657013</v>
      </c>
    </row>
    <row r="47" spans="1:14" ht="12.6" customHeight="1">
      <c r="A47" s="58"/>
      <c r="B47" s="215" t="s">
        <v>92</v>
      </c>
      <c r="C47" s="216"/>
      <c r="D47" s="217"/>
      <c r="E47" s="221"/>
      <c r="F47" s="221"/>
      <c r="G47" s="221"/>
      <c r="H47" s="221"/>
      <c r="I47" s="221"/>
      <c r="J47" s="221"/>
      <c r="K47" s="219"/>
      <c r="L47" s="64">
        <f>SUM(L44:L46)</f>
        <v>34</v>
      </c>
      <c r="M47" s="61">
        <f>SUM(M44:M46)</f>
        <v>6315335</v>
      </c>
      <c r="N47" s="61">
        <f>SUM(N44:N46)</f>
        <v>266965135.03</v>
      </c>
    </row>
    <row r="48" spans="1:14" ht="12.6" customHeight="1">
      <c r="A48" s="58"/>
      <c r="B48" s="212" t="s">
        <v>85</v>
      </c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14"/>
    </row>
    <row r="49" spans="1:14" ht="12.6" customHeight="1">
      <c r="A49" s="58"/>
      <c r="B49" s="46" t="s">
        <v>195</v>
      </c>
      <c r="C49" s="59" t="s">
        <v>196</v>
      </c>
      <c r="D49" s="63">
        <v>2.11</v>
      </c>
      <c r="E49" s="104">
        <v>2.11</v>
      </c>
      <c r="F49" s="104">
        <v>2.11</v>
      </c>
      <c r="G49" s="104">
        <v>2.11</v>
      </c>
      <c r="H49" s="104">
        <v>2.11</v>
      </c>
      <c r="I49" s="104">
        <v>2.11</v>
      </c>
      <c r="J49" s="104">
        <v>2.11</v>
      </c>
      <c r="K49" s="105">
        <v>0</v>
      </c>
      <c r="L49" s="102">
        <v>2</v>
      </c>
      <c r="M49" s="103">
        <v>6499403</v>
      </c>
      <c r="N49" s="103">
        <v>13713740.33</v>
      </c>
    </row>
    <row r="50" spans="1:14" ht="12.6" customHeight="1">
      <c r="A50" s="58"/>
      <c r="B50" s="46" t="s">
        <v>201</v>
      </c>
      <c r="C50" s="59" t="s">
        <v>202</v>
      </c>
      <c r="D50" s="63">
        <v>4.67</v>
      </c>
      <c r="E50" s="104">
        <v>4.67</v>
      </c>
      <c r="F50" s="104">
        <v>4.5</v>
      </c>
      <c r="G50" s="104">
        <v>4.5</v>
      </c>
      <c r="H50" s="104">
        <v>4.67</v>
      </c>
      <c r="I50" s="104">
        <v>4.5</v>
      </c>
      <c r="J50" s="104">
        <v>4.67</v>
      </c>
      <c r="K50" s="105">
        <v>-3.64</v>
      </c>
      <c r="L50" s="102">
        <v>4</v>
      </c>
      <c r="M50" s="103">
        <v>350000</v>
      </c>
      <c r="N50" s="103">
        <v>1575394.91</v>
      </c>
    </row>
    <row r="51" spans="1:14" ht="12.6" customHeight="1">
      <c r="A51" s="58"/>
      <c r="B51" s="46" t="s">
        <v>226</v>
      </c>
      <c r="C51" s="59" t="s">
        <v>227</v>
      </c>
      <c r="D51" s="63">
        <v>9.4</v>
      </c>
      <c r="E51" s="104">
        <v>9.4</v>
      </c>
      <c r="F51" s="104">
        <v>9.4</v>
      </c>
      <c r="G51" s="104">
        <v>9.4</v>
      </c>
      <c r="H51" s="104">
        <v>9.6</v>
      </c>
      <c r="I51" s="104">
        <v>9.4</v>
      </c>
      <c r="J51" s="104">
        <v>9.6</v>
      </c>
      <c r="K51" s="105">
        <v>-2.08</v>
      </c>
      <c r="L51" s="102">
        <v>4</v>
      </c>
      <c r="M51" s="103">
        <v>16348</v>
      </c>
      <c r="N51" s="103">
        <v>153671.20000000001</v>
      </c>
    </row>
    <row r="52" spans="1:14" ht="12.6" customHeight="1">
      <c r="A52" s="58"/>
      <c r="B52" s="46" t="s">
        <v>87</v>
      </c>
      <c r="C52" s="59" t="s">
        <v>43</v>
      </c>
      <c r="D52" s="63">
        <v>0.37</v>
      </c>
      <c r="E52" s="104">
        <v>0.37</v>
      </c>
      <c r="F52" s="104">
        <v>0.37</v>
      </c>
      <c r="G52" s="104">
        <v>0.37</v>
      </c>
      <c r="H52" s="104">
        <v>0.37</v>
      </c>
      <c r="I52" s="104">
        <v>0.37</v>
      </c>
      <c r="J52" s="104">
        <v>0.38</v>
      </c>
      <c r="K52" s="105">
        <v>-2.63</v>
      </c>
      <c r="L52" s="102">
        <v>2</v>
      </c>
      <c r="M52" s="103">
        <v>2000000</v>
      </c>
      <c r="N52" s="103">
        <v>740000</v>
      </c>
    </row>
    <row r="53" spans="1:14" ht="12.6" customHeight="1">
      <c r="A53" s="58"/>
      <c r="B53" s="215" t="s">
        <v>207</v>
      </c>
      <c r="C53" s="216"/>
      <c r="D53" s="217"/>
      <c r="E53" s="221"/>
      <c r="F53" s="221"/>
      <c r="G53" s="221"/>
      <c r="H53" s="221"/>
      <c r="I53" s="221"/>
      <c r="J53" s="221"/>
      <c r="K53" s="219"/>
      <c r="L53" s="64">
        <f>SUM(L49:L52)</f>
        <v>12</v>
      </c>
      <c r="M53" s="61">
        <f>SUM(M49:M52)</f>
        <v>8865751</v>
      </c>
      <c r="N53" s="61">
        <f>SUM(N49:N52)</f>
        <v>16182806.439999999</v>
      </c>
    </row>
    <row r="54" spans="1:14" s="52" customFormat="1" ht="12.6" customHeight="1">
      <c r="B54" s="66" t="s">
        <v>32</v>
      </c>
      <c r="C54" s="222"/>
      <c r="D54" s="223"/>
      <c r="E54" s="223"/>
      <c r="F54" s="223"/>
      <c r="G54" s="223"/>
      <c r="H54" s="223"/>
      <c r="I54" s="223"/>
      <c r="J54" s="223"/>
      <c r="K54" s="224"/>
      <c r="L54" s="67">
        <f>L53+L47+L42+L32+L22+L18+L26</f>
        <v>1081</v>
      </c>
      <c r="M54" s="67">
        <f>M53+M47+M42+M32+M22+M18+M26</f>
        <v>1372737398</v>
      </c>
      <c r="N54" s="67">
        <f>N53+N47+N42+N32+N22+N18+N26</f>
        <v>2000827959.7499998</v>
      </c>
    </row>
    <row r="55" spans="1:14" s="52" customFormat="1" ht="22.5" customHeight="1">
      <c r="A55" s="51"/>
      <c r="B55" s="225" t="s">
        <v>319</v>
      </c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7"/>
    </row>
    <row r="56" spans="1:14" s="52" customFormat="1" ht="48" customHeight="1">
      <c r="B56" s="53" t="s">
        <v>15</v>
      </c>
      <c r="C56" s="54" t="s">
        <v>20</v>
      </c>
      <c r="D56" s="54" t="s">
        <v>21</v>
      </c>
      <c r="E56" s="54" t="s">
        <v>22</v>
      </c>
      <c r="F56" s="54" t="s">
        <v>23</v>
      </c>
      <c r="G56" s="54" t="s">
        <v>24</v>
      </c>
      <c r="H56" s="54" t="s">
        <v>25</v>
      </c>
      <c r="I56" s="54" t="s">
        <v>19</v>
      </c>
      <c r="J56" s="54" t="s">
        <v>26</v>
      </c>
      <c r="K56" s="55" t="s">
        <v>27</v>
      </c>
      <c r="L56" s="56" t="s">
        <v>28</v>
      </c>
      <c r="M56" s="56" t="s">
        <v>18</v>
      </c>
      <c r="N56" s="57" t="s">
        <v>7</v>
      </c>
    </row>
    <row r="57" spans="1:14" s="52" customFormat="1" ht="13.9" customHeight="1">
      <c r="B57" s="212" t="s">
        <v>29</v>
      </c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14"/>
    </row>
    <row r="58" spans="1:14" ht="13.9" customHeight="1">
      <c r="A58" s="58"/>
      <c r="B58" s="46" t="s">
        <v>173</v>
      </c>
      <c r="C58" s="59" t="s">
        <v>174</v>
      </c>
      <c r="D58" s="104">
        <v>0.23</v>
      </c>
      <c r="E58" s="104">
        <v>0.23</v>
      </c>
      <c r="F58" s="104">
        <v>0.23</v>
      </c>
      <c r="G58" s="104">
        <v>0.23</v>
      </c>
      <c r="H58" s="104">
        <v>0.24</v>
      </c>
      <c r="I58" s="104">
        <v>0.23</v>
      </c>
      <c r="J58" s="104">
        <v>0.24</v>
      </c>
      <c r="K58" s="105">
        <v>-4.17</v>
      </c>
      <c r="L58" s="133">
        <v>1</v>
      </c>
      <c r="M58" s="103">
        <v>103545</v>
      </c>
      <c r="N58" s="103">
        <v>23815.35</v>
      </c>
    </row>
    <row r="59" spans="1:14" ht="13.9" customHeight="1">
      <c r="A59" s="58"/>
      <c r="B59" s="46" t="s">
        <v>197</v>
      </c>
      <c r="C59" s="59" t="s">
        <v>198</v>
      </c>
      <c r="D59" s="104">
        <v>0.56999999999999995</v>
      </c>
      <c r="E59" s="104">
        <v>0.56999999999999995</v>
      </c>
      <c r="F59" s="104">
        <v>0.56999999999999995</v>
      </c>
      <c r="G59" s="104">
        <v>0.56999999999999995</v>
      </c>
      <c r="H59" s="104">
        <v>0.56999999999999995</v>
      </c>
      <c r="I59" s="104">
        <v>0.56999999999999995</v>
      </c>
      <c r="J59" s="104">
        <v>0.56999999999999995</v>
      </c>
      <c r="K59" s="105">
        <v>0</v>
      </c>
      <c r="L59" s="102">
        <v>16</v>
      </c>
      <c r="M59" s="103">
        <v>2177311</v>
      </c>
      <c r="N59" s="103">
        <v>1241067.27</v>
      </c>
    </row>
    <row r="60" spans="1:14" ht="13.9" customHeight="1">
      <c r="A60" s="58"/>
      <c r="B60" s="215" t="s">
        <v>89</v>
      </c>
      <c r="C60" s="216"/>
      <c r="D60" s="217"/>
      <c r="E60" s="221"/>
      <c r="F60" s="221"/>
      <c r="G60" s="221"/>
      <c r="H60" s="221"/>
      <c r="I60" s="221"/>
      <c r="J60" s="221"/>
      <c r="K60" s="219"/>
      <c r="L60" s="65">
        <f>SUM(L58:L59)</f>
        <v>17</v>
      </c>
      <c r="M60" s="65">
        <f>SUM(M58:M59)</f>
        <v>2280856</v>
      </c>
      <c r="N60" s="65">
        <f>SUM(N58:N59)</f>
        <v>1264882.6200000001</v>
      </c>
    </row>
    <row r="61" spans="1:14" ht="13.9" customHeight="1">
      <c r="A61" s="58"/>
      <c r="B61" s="212" t="s">
        <v>94</v>
      </c>
      <c r="C61" s="220"/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14"/>
    </row>
    <row r="62" spans="1:14" ht="13.9" customHeight="1">
      <c r="A62" s="58"/>
      <c r="B62" s="46" t="s">
        <v>259</v>
      </c>
      <c r="C62" s="59" t="s">
        <v>260</v>
      </c>
      <c r="D62" s="81">
        <v>4.3</v>
      </c>
      <c r="E62" s="81">
        <v>4.3</v>
      </c>
      <c r="F62" s="104">
        <v>4.3</v>
      </c>
      <c r="G62" s="104">
        <v>4.3</v>
      </c>
      <c r="H62" s="104">
        <v>4.3099999999999996</v>
      </c>
      <c r="I62" s="81">
        <v>4.3</v>
      </c>
      <c r="J62" s="81">
        <v>4.3</v>
      </c>
      <c r="K62" s="105">
        <v>0</v>
      </c>
      <c r="L62" s="83">
        <v>1</v>
      </c>
      <c r="M62" s="84">
        <v>10000</v>
      </c>
      <c r="N62" s="84">
        <v>43000</v>
      </c>
    </row>
    <row r="63" spans="1:14" ht="13.9" customHeight="1">
      <c r="A63" s="58"/>
      <c r="B63" s="215" t="s">
        <v>263</v>
      </c>
      <c r="C63" s="216"/>
      <c r="D63" s="217"/>
      <c r="E63" s="221"/>
      <c r="F63" s="221"/>
      <c r="G63" s="221"/>
      <c r="H63" s="221"/>
      <c r="I63" s="221"/>
      <c r="J63" s="221"/>
      <c r="K63" s="219"/>
      <c r="L63" s="65">
        <f>SUM(L62:L62)</f>
        <v>1</v>
      </c>
      <c r="M63" s="65">
        <f>SUM(M62:M62)</f>
        <v>10000</v>
      </c>
      <c r="N63" s="65">
        <f>SUM(N62:N62)</f>
        <v>43000</v>
      </c>
    </row>
    <row r="64" spans="1:14" ht="13.9" customHeight="1">
      <c r="A64" s="58"/>
      <c r="B64" s="212" t="s">
        <v>83</v>
      </c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14"/>
    </row>
    <row r="65" spans="1:14" ht="13.9" customHeight="1">
      <c r="A65" s="58"/>
      <c r="B65" s="46" t="s">
        <v>33</v>
      </c>
      <c r="C65" s="59" t="s">
        <v>34</v>
      </c>
      <c r="D65" s="104">
        <v>1.7</v>
      </c>
      <c r="E65" s="104">
        <v>1.7</v>
      </c>
      <c r="F65" s="104">
        <v>1.7</v>
      </c>
      <c r="G65" s="104">
        <v>1.7</v>
      </c>
      <c r="H65" s="104">
        <v>1.7</v>
      </c>
      <c r="I65" s="104">
        <v>1.7</v>
      </c>
      <c r="J65" s="104">
        <v>1.7</v>
      </c>
      <c r="K65" s="105">
        <v>0</v>
      </c>
      <c r="L65" s="102">
        <v>6</v>
      </c>
      <c r="M65" s="103">
        <v>68444</v>
      </c>
      <c r="N65" s="103">
        <v>116354.8</v>
      </c>
    </row>
    <row r="66" spans="1:14" ht="13.9" customHeight="1">
      <c r="A66" s="58"/>
      <c r="B66" s="215" t="s">
        <v>91</v>
      </c>
      <c r="C66" s="216"/>
      <c r="D66" s="217"/>
      <c r="E66" s="221"/>
      <c r="F66" s="221"/>
      <c r="G66" s="221"/>
      <c r="H66" s="221"/>
      <c r="I66" s="221"/>
      <c r="J66" s="221"/>
      <c r="K66" s="219"/>
      <c r="L66" s="65">
        <f>SUM(L65:L65)</f>
        <v>6</v>
      </c>
      <c r="M66" s="65">
        <f>SUM(M65:M65)</f>
        <v>68444</v>
      </c>
      <c r="N66" s="65">
        <f>SUM(N65:N65)</f>
        <v>116354.8</v>
      </c>
    </row>
    <row r="67" spans="1:14" ht="13.9" customHeight="1">
      <c r="A67" s="58"/>
      <c r="B67" s="212" t="s">
        <v>84</v>
      </c>
      <c r="C67" s="220"/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14"/>
    </row>
    <row r="68" spans="1:14" ht="13.9" customHeight="1">
      <c r="A68" s="58"/>
      <c r="B68" s="46" t="s">
        <v>35</v>
      </c>
      <c r="C68" s="59" t="s">
        <v>36</v>
      </c>
      <c r="D68" s="86">
        <v>2.8</v>
      </c>
      <c r="E68" s="86">
        <v>2.81</v>
      </c>
      <c r="F68" s="86">
        <v>2.8</v>
      </c>
      <c r="G68" s="86">
        <v>2.81</v>
      </c>
      <c r="H68" s="86">
        <v>2.84</v>
      </c>
      <c r="I68" s="86">
        <v>2.81</v>
      </c>
      <c r="J68" s="86">
        <v>2.84</v>
      </c>
      <c r="K68" s="91">
        <v>-1.06</v>
      </c>
      <c r="L68" s="92">
        <v>16</v>
      </c>
      <c r="M68" s="93">
        <v>1910746</v>
      </c>
      <c r="N68" s="93">
        <v>5367696.26</v>
      </c>
    </row>
    <row r="69" spans="1:14" ht="13.9" customHeight="1">
      <c r="A69" s="58"/>
      <c r="B69" s="215" t="s">
        <v>91</v>
      </c>
      <c r="C69" s="216"/>
      <c r="D69" s="217"/>
      <c r="E69" s="221"/>
      <c r="F69" s="221"/>
      <c r="G69" s="221"/>
      <c r="H69" s="221"/>
      <c r="I69" s="221"/>
      <c r="J69" s="221"/>
      <c r="K69" s="219"/>
      <c r="L69" s="65">
        <f>SUM(L68:L68)</f>
        <v>16</v>
      </c>
      <c r="M69" s="65">
        <f>SUM(M68:M68)</f>
        <v>1910746</v>
      </c>
      <c r="N69" s="65">
        <f>SUM(N68:N68)</f>
        <v>5367696.26</v>
      </c>
    </row>
    <row r="70" spans="1:14" ht="13.9" customHeight="1">
      <c r="A70" s="58"/>
      <c r="B70" s="212" t="s">
        <v>31</v>
      </c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4"/>
    </row>
    <row r="71" spans="1:14" ht="13.9" customHeight="1">
      <c r="A71" s="58"/>
      <c r="B71" s="46" t="s">
        <v>143</v>
      </c>
      <c r="C71" s="59" t="s">
        <v>144</v>
      </c>
      <c r="D71" s="86">
        <v>28</v>
      </c>
      <c r="E71" s="86">
        <v>28</v>
      </c>
      <c r="F71" s="86">
        <v>28</v>
      </c>
      <c r="G71" s="86">
        <v>28</v>
      </c>
      <c r="H71" s="86">
        <v>28</v>
      </c>
      <c r="I71" s="86">
        <v>28</v>
      </c>
      <c r="J71" s="81">
        <v>28</v>
      </c>
      <c r="K71" s="105">
        <v>0</v>
      </c>
      <c r="L71" s="83">
        <v>2</v>
      </c>
      <c r="M71" s="84">
        <v>3677</v>
      </c>
      <c r="N71" s="84">
        <v>102956</v>
      </c>
    </row>
    <row r="72" spans="1:14" ht="13.9" customHeight="1">
      <c r="A72" s="58"/>
      <c r="B72" s="215" t="s">
        <v>92</v>
      </c>
      <c r="C72" s="216"/>
      <c r="D72" s="217"/>
      <c r="E72" s="218"/>
      <c r="F72" s="218"/>
      <c r="G72" s="218"/>
      <c r="H72" s="218"/>
      <c r="I72" s="218"/>
      <c r="J72" s="218"/>
      <c r="K72" s="219"/>
      <c r="L72" s="65">
        <f>L71</f>
        <v>2</v>
      </c>
      <c r="M72" s="65">
        <f t="shared" ref="M72:N72" si="0">M71</f>
        <v>3677</v>
      </c>
      <c r="N72" s="65">
        <f t="shared" si="0"/>
        <v>102956</v>
      </c>
    </row>
    <row r="73" spans="1:14" s="52" customFormat="1" ht="13.9" customHeight="1">
      <c r="B73" s="66" t="s">
        <v>131</v>
      </c>
      <c r="C73" s="222"/>
      <c r="D73" s="228"/>
      <c r="E73" s="228"/>
      <c r="F73" s="228"/>
      <c r="G73" s="228"/>
      <c r="H73" s="228"/>
      <c r="I73" s="228"/>
      <c r="J73" s="228"/>
      <c r="K73" s="224"/>
      <c r="L73" s="67">
        <f>L69+L60+L66+L63+L72</f>
        <v>42</v>
      </c>
      <c r="M73" s="67">
        <f t="shared" ref="M73:N73" si="1">M69+M60+M66+M63+M72</f>
        <v>4273723</v>
      </c>
      <c r="N73" s="67">
        <f t="shared" si="1"/>
        <v>6894889.6799999997</v>
      </c>
    </row>
    <row r="74" spans="1:14" s="52" customFormat="1" ht="22.5" customHeight="1">
      <c r="A74" s="51"/>
      <c r="B74" s="225" t="s">
        <v>320</v>
      </c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7"/>
    </row>
    <row r="75" spans="1:14" s="52" customFormat="1" ht="48" customHeight="1">
      <c r="B75" s="53" t="s">
        <v>15</v>
      </c>
      <c r="C75" s="54" t="s">
        <v>20</v>
      </c>
      <c r="D75" s="54" t="s">
        <v>21</v>
      </c>
      <c r="E75" s="54" t="s">
        <v>22</v>
      </c>
      <c r="F75" s="54" t="s">
        <v>23</v>
      </c>
      <c r="G75" s="54" t="s">
        <v>24</v>
      </c>
      <c r="H75" s="54" t="s">
        <v>25</v>
      </c>
      <c r="I75" s="54" t="s">
        <v>19</v>
      </c>
      <c r="J75" s="54" t="s">
        <v>26</v>
      </c>
      <c r="K75" s="55" t="s">
        <v>27</v>
      </c>
      <c r="L75" s="56" t="s">
        <v>28</v>
      </c>
      <c r="M75" s="56" t="s">
        <v>18</v>
      </c>
      <c r="N75" s="57" t="s">
        <v>7</v>
      </c>
    </row>
    <row r="76" spans="1:14" ht="13.9" customHeight="1">
      <c r="A76" s="58"/>
      <c r="B76" s="212" t="s">
        <v>83</v>
      </c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14"/>
    </row>
    <row r="77" spans="1:14" ht="13.9" customHeight="1">
      <c r="A77" s="58"/>
      <c r="B77" s="97" t="s">
        <v>220</v>
      </c>
      <c r="C77" s="98" t="s">
        <v>221</v>
      </c>
      <c r="D77" s="94">
        <v>1.54</v>
      </c>
      <c r="E77" s="104">
        <v>1.54</v>
      </c>
      <c r="F77" s="104">
        <v>1.54</v>
      </c>
      <c r="G77" s="104">
        <v>1.54</v>
      </c>
      <c r="H77" s="104">
        <v>1.54</v>
      </c>
      <c r="I77" s="104">
        <v>1.54</v>
      </c>
      <c r="J77" s="104">
        <v>1.54</v>
      </c>
      <c r="K77" s="105">
        <v>0</v>
      </c>
      <c r="L77" s="102">
        <v>3</v>
      </c>
      <c r="M77" s="103">
        <v>5227</v>
      </c>
      <c r="N77" s="103">
        <v>8049.58</v>
      </c>
    </row>
    <row r="78" spans="1:14" ht="13.9" customHeight="1">
      <c r="A78" s="58"/>
      <c r="B78" s="97" t="s">
        <v>86</v>
      </c>
      <c r="C78" s="98" t="s">
        <v>42</v>
      </c>
      <c r="D78" s="94">
        <v>1.57</v>
      </c>
      <c r="E78" s="104">
        <v>1.57</v>
      </c>
      <c r="F78" s="104">
        <v>1.56</v>
      </c>
      <c r="G78" s="104">
        <v>1.57</v>
      </c>
      <c r="H78" s="104">
        <v>1.57</v>
      </c>
      <c r="I78" s="104">
        <v>1.57</v>
      </c>
      <c r="J78" s="104">
        <v>1.57</v>
      </c>
      <c r="K78" s="105">
        <v>0</v>
      </c>
      <c r="L78" s="102">
        <v>8</v>
      </c>
      <c r="M78" s="103">
        <v>5495269</v>
      </c>
      <c r="N78" s="103">
        <v>8626034</v>
      </c>
    </row>
    <row r="79" spans="1:14" ht="13.9" customHeight="1">
      <c r="A79" s="58"/>
      <c r="B79" s="215" t="s">
        <v>91</v>
      </c>
      <c r="C79" s="216"/>
      <c r="D79" s="217"/>
      <c r="E79" s="221"/>
      <c r="F79" s="221"/>
      <c r="G79" s="221"/>
      <c r="H79" s="221"/>
      <c r="I79" s="221"/>
      <c r="J79" s="221"/>
      <c r="K79" s="219"/>
      <c r="L79" s="65">
        <f>SUM(L77:L78)</f>
        <v>11</v>
      </c>
      <c r="M79" s="65">
        <f>SUM(M77:M78)</f>
        <v>5500496</v>
      </c>
      <c r="N79" s="65">
        <f>SUM(N77:N78)</f>
        <v>8634083.5800000001</v>
      </c>
    </row>
    <row r="80" spans="1:14" ht="13.9" customHeight="1">
      <c r="A80" s="58"/>
      <c r="B80" s="212" t="s">
        <v>84</v>
      </c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</row>
    <row r="81" spans="1:14" ht="13.9" customHeight="1">
      <c r="A81" s="58"/>
      <c r="B81" s="97" t="s">
        <v>297</v>
      </c>
      <c r="C81" s="98" t="s">
        <v>298</v>
      </c>
      <c r="D81" s="94">
        <v>1.4</v>
      </c>
      <c r="E81" s="104">
        <v>1.4</v>
      </c>
      <c r="F81" s="104">
        <v>1.4</v>
      </c>
      <c r="G81" s="104">
        <v>1.4</v>
      </c>
      <c r="H81" s="104">
        <v>1.42</v>
      </c>
      <c r="I81" s="104">
        <v>1.4</v>
      </c>
      <c r="J81" s="104">
        <v>1.42</v>
      </c>
      <c r="K81" s="105">
        <v>-1.41</v>
      </c>
      <c r="L81" s="102">
        <v>5</v>
      </c>
      <c r="M81" s="103">
        <v>15845095</v>
      </c>
      <c r="N81" s="103">
        <v>22183133</v>
      </c>
    </row>
    <row r="82" spans="1:14" ht="13.9" customHeight="1">
      <c r="A82" s="58"/>
      <c r="B82" s="97" t="s">
        <v>164</v>
      </c>
      <c r="C82" s="98" t="s">
        <v>165</v>
      </c>
      <c r="D82" s="104">
        <v>1.36</v>
      </c>
      <c r="E82" s="104">
        <v>1.36</v>
      </c>
      <c r="F82" s="104">
        <v>1.36</v>
      </c>
      <c r="G82" s="104">
        <v>1.36</v>
      </c>
      <c r="H82" s="104">
        <v>1.35</v>
      </c>
      <c r="I82" s="104">
        <v>1.36</v>
      </c>
      <c r="J82" s="104">
        <v>1.36</v>
      </c>
      <c r="K82" s="105">
        <v>0</v>
      </c>
      <c r="L82" s="102">
        <v>6</v>
      </c>
      <c r="M82" s="103">
        <v>2557309</v>
      </c>
      <c r="N82" s="103">
        <v>3477940.24</v>
      </c>
    </row>
    <row r="83" spans="1:14" ht="13.9" customHeight="1">
      <c r="A83" s="58"/>
      <c r="B83" s="97" t="s">
        <v>234</v>
      </c>
      <c r="C83" s="98" t="s">
        <v>235</v>
      </c>
      <c r="D83" s="94">
        <v>1.86</v>
      </c>
      <c r="E83" s="104">
        <v>1.86</v>
      </c>
      <c r="F83" s="104">
        <v>1.86</v>
      </c>
      <c r="G83" s="104">
        <v>1.86</v>
      </c>
      <c r="H83" s="104">
        <v>1.86</v>
      </c>
      <c r="I83" s="104">
        <v>1.86</v>
      </c>
      <c r="J83" s="104">
        <v>1.86</v>
      </c>
      <c r="K83" s="105">
        <v>0</v>
      </c>
      <c r="L83" s="102">
        <v>5</v>
      </c>
      <c r="M83" s="103">
        <v>742111</v>
      </c>
      <c r="N83" s="103">
        <v>1380326.46</v>
      </c>
    </row>
    <row r="84" spans="1:14" ht="13.9" customHeight="1">
      <c r="A84" s="58"/>
      <c r="B84" s="97" t="s">
        <v>38</v>
      </c>
      <c r="C84" s="98" t="s">
        <v>39</v>
      </c>
      <c r="D84" s="94">
        <v>1.24</v>
      </c>
      <c r="E84" s="104">
        <v>1.25</v>
      </c>
      <c r="F84" s="104">
        <v>1.24</v>
      </c>
      <c r="G84" s="104">
        <v>1.25</v>
      </c>
      <c r="H84" s="104">
        <v>1.22</v>
      </c>
      <c r="I84" s="104">
        <v>1.25</v>
      </c>
      <c r="J84" s="104">
        <v>1.22</v>
      </c>
      <c r="K84" s="105">
        <v>2.46</v>
      </c>
      <c r="L84" s="102">
        <v>2</v>
      </c>
      <c r="M84" s="103">
        <v>200000</v>
      </c>
      <c r="N84" s="103">
        <v>249000</v>
      </c>
    </row>
    <row r="85" spans="1:14" ht="13.9" customHeight="1">
      <c r="A85" s="58"/>
      <c r="B85" s="215" t="s">
        <v>91</v>
      </c>
      <c r="C85" s="216"/>
      <c r="D85" s="217"/>
      <c r="E85" s="218"/>
      <c r="F85" s="218"/>
      <c r="G85" s="218"/>
      <c r="H85" s="218"/>
      <c r="I85" s="218"/>
      <c r="J85" s="218"/>
      <c r="K85" s="219"/>
      <c r="L85" s="65">
        <f>SUM(L81:L84)</f>
        <v>18</v>
      </c>
      <c r="M85" s="65">
        <f>SUM(M81:M84)</f>
        <v>19344515</v>
      </c>
      <c r="N85" s="65">
        <f>SUM(N81:N84)</f>
        <v>27290399.700000003</v>
      </c>
    </row>
    <row r="86" spans="1:14" ht="13.9" customHeight="1">
      <c r="A86" s="58"/>
      <c r="B86" s="212" t="s">
        <v>31</v>
      </c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4"/>
    </row>
    <row r="87" spans="1:14" ht="13.9" customHeight="1">
      <c r="A87" s="58"/>
      <c r="B87" s="97" t="s">
        <v>257</v>
      </c>
      <c r="C87" s="98" t="s">
        <v>258</v>
      </c>
      <c r="D87" s="81">
        <v>18.3</v>
      </c>
      <c r="E87" s="81">
        <v>18.5</v>
      </c>
      <c r="F87" s="81">
        <v>18.3</v>
      </c>
      <c r="G87" s="86">
        <v>18.5</v>
      </c>
      <c r="H87" s="86">
        <v>18.3</v>
      </c>
      <c r="I87" s="86">
        <v>18.5</v>
      </c>
      <c r="J87" s="81">
        <v>18.3</v>
      </c>
      <c r="K87" s="82">
        <v>1.0900000000000001</v>
      </c>
      <c r="L87" s="83">
        <v>8</v>
      </c>
      <c r="M87" s="84">
        <v>863508</v>
      </c>
      <c r="N87" s="84">
        <v>15973326.4</v>
      </c>
    </row>
    <row r="88" spans="1:14" ht="13.9" customHeight="1">
      <c r="A88" s="58"/>
      <c r="B88" s="215" t="s">
        <v>92</v>
      </c>
      <c r="C88" s="216"/>
      <c r="D88" s="217"/>
      <c r="E88" s="218"/>
      <c r="F88" s="218"/>
      <c r="G88" s="218"/>
      <c r="H88" s="218"/>
      <c r="I88" s="218"/>
      <c r="J88" s="218"/>
      <c r="K88" s="219"/>
      <c r="L88" s="65">
        <f>L87</f>
        <v>8</v>
      </c>
      <c r="M88" s="65">
        <f t="shared" ref="M88:N88" si="2">M87</f>
        <v>863508</v>
      </c>
      <c r="N88" s="65">
        <f t="shared" si="2"/>
        <v>15973326.4</v>
      </c>
    </row>
    <row r="89" spans="1:14" ht="13.9" customHeight="1">
      <c r="A89" s="58"/>
      <c r="B89" s="212" t="s">
        <v>85</v>
      </c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4"/>
    </row>
    <row r="90" spans="1:14" ht="13.9" customHeight="1">
      <c r="A90" s="58"/>
      <c r="B90" s="46" t="s">
        <v>214</v>
      </c>
      <c r="C90" s="59" t="s">
        <v>215</v>
      </c>
      <c r="D90" s="63">
        <v>4.8099999999999996</v>
      </c>
      <c r="E90" s="81">
        <v>4.95</v>
      </c>
      <c r="F90" s="81">
        <v>4.8099999999999996</v>
      </c>
      <c r="G90" s="81">
        <v>4.82</v>
      </c>
      <c r="H90" s="81">
        <v>4.8099999999999996</v>
      </c>
      <c r="I90" s="81">
        <v>4.95</v>
      </c>
      <c r="J90" s="81">
        <v>4.8099999999999996</v>
      </c>
      <c r="K90" s="105">
        <v>2.91</v>
      </c>
      <c r="L90" s="83">
        <v>27</v>
      </c>
      <c r="M90" s="84">
        <v>2637351</v>
      </c>
      <c r="N90" s="84">
        <v>12718815.699999999</v>
      </c>
    </row>
    <row r="91" spans="1:14" ht="13.9" customHeight="1">
      <c r="A91" s="58"/>
      <c r="B91" s="215" t="s">
        <v>207</v>
      </c>
      <c r="C91" s="216"/>
      <c r="D91" s="217"/>
      <c r="E91" s="218"/>
      <c r="F91" s="218"/>
      <c r="G91" s="218"/>
      <c r="H91" s="218"/>
      <c r="I91" s="218"/>
      <c r="J91" s="218"/>
      <c r="K91" s="219"/>
      <c r="L91" s="64">
        <f>L90</f>
        <v>27</v>
      </c>
      <c r="M91" s="64">
        <f t="shared" ref="M91:N91" si="3">M90</f>
        <v>2637351</v>
      </c>
      <c r="N91" s="84">
        <f t="shared" si="3"/>
        <v>12718815.699999999</v>
      </c>
    </row>
    <row r="92" spans="1:14" s="52" customFormat="1" ht="13.9" customHeight="1">
      <c r="B92" s="66" t="s">
        <v>71</v>
      </c>
      <c r="C92" s="222"/>
      <c r="D92" s="228"/>
      <c r="E92" s="228"/>
      <c r="F92" s="228"/>
      <c r="G92" s="228"/>
      <c r="H92" s="228"/>
      <c r="I92" s="228"/>
      <c r="J92" s="228"/>
      <c r="K92" s="224"/>
      <c r="L92" s="67">
        <f>L91+L88+L85+L79</f>
        <v>64</v>
      </c>
      <c r="M92" s="67">
        <f>M91+M88+M85+M79</f>
        <v>28345870</v>
      </c>
      <c r="N92" s="67">
        <f>N91+N88+N85+N79</f>
        <v>64616625.380000003</v>
      </c>
    </row>
    <row r="93" spans="1:14" s="52" customFormat="1" ht="13.9" customHeight="1">
      <c r="B93" s="66" t="s">
        <v>40</v>
      </c>
      <c r="C93" s="222"/>
      <c r="D93" s="228"/>
      <c r="E93" s="228"/>
      <c r="F93" s="228"/>
      <c r="G93" s="228"/>
      <c r="H93" s="228"/>
      <c r="I93" s="228"/>
      <c r="J93" s="228"/>
      <c r="K93" s="224"/>
      <c r="L93" s="67">
        <f>L92+L73+L54</f>
        <v>1187</v>
      </c>
      <c r="M93" s="67">
        <f>M92+M73+M54</f>
        <v>1405356991</v>
      </c>
      <c r="N93" s="67">
        <f>N92+N73+N54</f>
        <v>2072339474.8099997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57:N57"/>
    <mergeCell ref="B60:C60"/>
    <mergeCell ref="D60:K60"/>
    <mergeCell ref="B67:N67"/>
    <mergeCell ref="B64:N64"/>
    <mergeCell ref="B66:C66"/>
    <mergeCell ref="D66:K66"/>
    <mergeCell ref="B61:N61"/>
    <mergeCell ref="B63:C63"/>
    <mergeCell ref="D63:K63"/>
    <mergeCell ref="B22:C22"/>
    <mergeCell ref="D22:K22"/>
    <mergeCell ref="B27:N27"/>
    <mergeCell ref="B32:C32"/>
    <mergeCell ref="D32:K32"/>
    <mergeCell ref="B23:N23"/>
    <mergeCell ref="B26:C26"/>
    <mergeCell ref="D26:K26"/>
    <mergeCell ref="B1:N1"/>
    <mergeCell ref="B3:N3"/>
    <mergeCell ref="B18:C18"/>
    <mergeCell ref="D18:K18"/>
    <mergeCell ref="B19:N19"/>
    <mergeCell ref="C73:K73"/>
    <mergeCell ref="C93:K93"/>
    <mergeCell ref="B74:N74"/>
    <mergeCell ref="C92:K92"/>
    <mergeCell ref="B80:N80"/>
    <mergeCell ref="B85:C85"/>
    <mergeCell ref="D85:K85"/>
    <mergeCell ref="B89:N89"/>
    <mergeCell ref="B91:C91"/>
    <mergeCell ref="D91:K91"/>
    <mergeCell ref="B88:C88"/>
    <mergeCell ref="D88:K88"/>
    <mergeCell ref="B86:N86"/>
    <mergeCell ref="B76:N76"/>
    <mergeCell ref="B79:C79"/>
    <mergeCell ref="D79:K79"/>
    <mergeCell ref="B70:N70"/>
    <mergeCell ref="B72:C72"/>
    <mergeCell ref="D72:K72"/>
    <mergeCell ref="B33:N33"/>
    <mergeCell ref="D42:K42"/>
    <mergeCell ref="B42:C42"/>
    <mergeCell ref="C54:K54"/>
    <mergeCell ref="B43:N43"/>
    <mergeCell ref="D47:K47"/>
    <mergeCell ref="B47:C47"/>
    <mergeCell ref="B48:N48"/>
    <mergeCell ref="B53:C53"/>
    <mergeCell ref="D53:K53"/>
    <mergeCell ref="B69:C69"/>
    <mergeCell ref="D69:K69"/>
    <mergeCell ref="B55:N5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0"/>
  <sheetViews>
    <sheetView topLeftCell="A43" zoomScale="145" zoomScaleNormal="145" workbookViewId="0">
      <selection activeCell="G52" sqref="G5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2" t="s">
        <v>317</v>
      </c>
      <c r="B1" s="232"/>
      <c r="C1" s="232"/>
      <c r="D1" s="232"/>
    </row>
    <row r="2" spans="1:4" ht="14.1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33" t="s">
        <v>29</v>
      </c>
      <c r="B3" s="234"/>
      <c r="C3" s="234"/>
      <c r="D3" s="235"/>
    </row>
    <row r="4" spans="1:4" ht="14.1" customHeight="1">
      <c r="A4" s="46" t="s">
        <v>265</v>
      </c>
      <c r="B4" s="59" t="s">
        <v>264</v>
      </c>
      <c r="C4" s="104">
        <v>0.14000000000000001</v>
      </c>
      <c r="D4" s="104">
        <v>0.14000000000000001</v>
      </c>
    </row>
    <row r="5" spans="1:4" ht="14.1" customHeight="1">
      <c r="A5" s="46" t="s">
        <v>251</v>
      </c>
      <c r="B5" s="59" t="s">
        <v>252</v>
      </c>
      <c r="C5" s="104">
        <v>1</v>
      </c>
      <c r="D5" s="104">
        <v>1</v>
      </c>
    </row>
    <row r="6" spans="1:4" ht="14.1" customHeight="1">
      <c r="A6" s="46" t="s">
        <v>141</v>
      </c>
      <c r="B6" s="59" t="s">
        <v>142</v>
      </c>
      <c r="C6" s="104">
        <v>1.1100000000000001</v>
      </c>
      <c r="D6" s="104">
        <v>1.1100000000000001</v>
      </c>
    </row>
    <row r="7" spans="1:4" ht="14.1" customHeight="1">
      <c r="A7" s="46" t="s">
        <v>250</v>
      </c>
      <c r="B7" s="59" t="s">
        <v>166</v>
      </c>
      <c r="C7" s="81">
        <v>0.17</v>
      </c>
      <c r="D7" s="104">
        <v>0.17</v>
      </c>
    </row>
    <row r="8" spans="1:4" ht="14.1" customHeight="1">
      <c r="A8" s="46" t="s">
        <v>185</v>
      </c>
      <c r="B8" s="59" t="s">
        <v>186</v>
      </c>
      <c r="C8" s="47">
        <v>0.78</v>
      </c>
      <c r="D8" s="47">
        <v>0.78</v>
      </c>
    </row>
    <row r="9" spans="1:4" ht="14.1" customHeight="1">
      <c r="A9" s="46" t="s">
        <v>175</v>
      </c>
      <c r="B9" s="59" t="s">
        <v>176</v>
      </c>
      <c r="C9" s="47">
        <v>2.2000000000000002</v>
      </c>
      <c r="D9" s="47">
        <v>2.2000000000000002</v>
      </c>
    </row>
    <row r="10" spans="1:4" ht="14.1" customHeight="1">
      <c r="A10" s="229" t="s">
        <v>94</v>
      </c>
      <c r="B10" s="230"/>
      <c r="C10" s="230"/>
      <c r="D10" s="231"/>
    </row>
    <row r="11" spans="1:4" ht="14.1" customHeight="1">
      <c r="A11" s="46" t="s">
        <v>205</v>
      </c>
      <c r="B11" s="59" t="s">
        <v>206</v>
      </c>
      <c r="C11" s="81">
        <v>0.45</v>
      </c>
      <c r="D11" s="81">
        <v>0.45</v>
      </c>
    </row>
    <row r="12" spans="1:4" ht="14.1" customHeight="1">
      <c r="A12" s="229" t="s">
        <v>83</v>
      </c>
      <c r="B12" s="230"/>
      <c r="C12" s="230"/>
      <c r="D12" s="231"/>
    </row>
    <row r="13" spans="1:4" ht="14.1" customHeight="1">
      <c r="A13" s="46" t="s">
        <v>96</v>
      </c>
      <c r="B13" s="59" t="s">
        <v>95</v>
      </c>
      <c r="C13" s="104">
        <v>7.1</v>
      </c>
      <c r="D13" s="81">
        <v>7.1</v>
      </c>
    </row>
    <row r="14" spans="1:4" ht="14.1" customHeight="1">
      <c r="A14" s="46" t="s">
        <v>199</v>
      </c>
      <c r="B14" s="59" t="s">
        <v>200</v>
      </c>
      <c r="C14" s="81">
        <v>0.71</v>
      </c>
      <c r="D14" s="81">
        <v>0.71</v>
      </c>
    </row>
    <row r="15" spans="1:4" ht="14.1" customHeight="1">
      <c r="A15" s="229" t="s">
        <v>84</v>
      </c>
      <c r="B15" s="230"/>
      <c r="C15" s="230"/>
      <c r="D15" s="231"/>
    </row>
    <row r="16" spans="1:4" ht="14.1" customHeight="1">
      <c r="A16" s="46" t="s">
        <v>97</v>
      </c>
      <c r="B16" s="59" t="s">
        <v>98</v>
      </c>
      <c r="C16" s="104">
        <v>6.35</v>
      </c>
      <c r="D16" s="104">
        <v>6.35</v>
      </c>
    </row>
    <row r="17" spans="1:4" ht="14.1" customHeight="1">
      <c r="A17" s="46" t="s">
        <v>167</v>
      </c>
      <c r="B17" s="59" t="s">
        <v>136</v>
      </c>
      <c r="C17" s="104">
        <v>2.25</v>
      </c>
      <c r="D17" s="113">
        <v>2.25</v>
      </c>
    </row>
    <row r="18" spans="1:4" ht="14.1" customHeight="1">
      <c r="A18" s="233" t="s">
        <v>31</v>
      </c>
      <c r="B18" s="234" t="s">
        <v>31</v>
      </c>
      <c r="C18" s="234"/>
      <c r="D18" s="235"/>
    </row>
    <row r="19" spans="1:4" ht="14.1" customHeight="1">
      <c r="A19" s="46" t="s">
        <v>232</v>
      </c>
      <c r="B19" s="59" t="s">
        <v>233</v>
      </c>
      <c r="C19" s="104">
        <v>13.5</v>
      </c>
      <c r="D19" s="104">
        <v>13.5</v>
      </c>
    </row>
    <row r="20" spans="1:4" ht="14.1" customHeight="1">
      <c r="A20" s="46" t="s">
        <v>99</v>
      </c>
      <c r="B20" s="59" t="s">
        <v>100</v>
      </c>
      <c r="C20" s="104">
        <v>22.99</v>
      </c>
      <c r="D20" s="104">
        <v>22.99</v>
      </c>
    </row>
    <row r="21" spans="1:4" ht="14.1" customHeight="1">
      <c r="A21" s="46" t="s">
        <v>242</v>
      </c>
      <c r="B21" s="59" t="s">
        <v>243</v>
      </c>
      <c r="C21" s="104">
        <v>102</v>
      </c>
      <c r="D21" s="113">
        <v>102</v>
      </c>
    </row>
    <row r="22" spans="1:4" ht="14.1" customHeight="1">
      <c r="A22" s="46" t="s">
        <v>152</v>
      </c>
      <c r="B22" s="59" t="s">
        <v>153</v>
      </c>
      <c r="C22" s="104">
        <v>12</v>
      </c>
      <c r="D22" s="104">
        <v>12</v>
      </c>
    </row>
    <row r="23" spans="1:4" ht="14.1" customHeight="1">
      <c r="A23" s="233" t="s">
        <v>85</v>
      </c>
      <c r="B23" s="234"/>
      <c r="C23" s="234"/>
      <c r="D23" s="235"/>
    </row>
    <row r="24" spans="1:4" ht="14.1" customHeight="1">
      <c r="A24" s="46" t="s">
        <v>273</v>
      </c>
      <c r="B24" s="59" t="s">
        <v>274</v>
      </c>
      <c r="C24" s="63">
        <v>5.99</v>
      </c>
      <c r="D24" s="63">
        <v>5.99</v>
      </c>
    </row>
    <row r="25" spans="1:4" ht="14.1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4.1" customHeight="1">
      <c r="A26" s="229" t="s">
        <v>29</v>
      </c>
      <c r="B26" s="230"/>
      <c r="C26" s="230"/>
      <c r="D26" s="231"/>
    </row>
    <row r="27" spans="1:4" ht="14.1" customHeight="1">
      <c r="A27" s="110" t="s">
        <v>309</v>
      </c>
      <c r="B27" s="111" t="s">
        <v>310</v>
      </c>
      <c r="C27" s="104">
        <v>0.09</v>
      </c>
      <c r="D27" s="104">
        <v>0.09</v>
      </c>
    </row>
    <row r="28" spans="1:4" ht="14.1" customHeight="1">
      <c r="A28" s="46" t="s">
        <v>266</v>
      </c>
      <c r="B28" s="59" t="s">
        <v>267</v>
      </c>
      <c r="C28" s="104">
        <v>0.11</v>
      </c>
      <c r="D28" s="104">
        <v>0.11</v>
      </c>
    </row>
    <row r="29" spans="1:4" ht="14.1" customHeight="1">
      <c r="A29" s="46" t="s">
        <v>293</v>
      </c>
      <c r="B29" s="59" t="s">
        <v>294</v>
      </c>
      <c r="C29" s="104">
        <v>1</v>
      </c>
      <c r="D29" s="104">
        <v>1</v>
      </c>
    </row>
    <row r="30" spans="1:4" ht="14.1" customHeight="1">
      <c r="A30" s="46" t="s">
        <v>169</v>
      </c>
      <c r="B30" s="59" t="s">
        <v>168</v>
      </c>
      <c r="C30" s="104">
        <v>0.31</v>
      </c>
      <c r="D30" s="104">
        <v>0.31</v>
      </c>
    </row>
    <row r="31" spans="1:4" ht="14.1" customHeight="1">
      <c r="A31" s="46" t="s">
        <v>291</v>
      </c>
      <c r="B31" s="59" t="s">
        <v>292</v>
      </c>
      <c r="C31" s="104">
        <v>1.05</v>
      </c>
      <c r="D31" s="104">
        <v>1.05</v>
      </c>
    </row>
    <row r="32" spans="1:4" ht="14.1" customHeight="1">
      <c r="A32" s="46" t="s">
        <v>287</v>
      </c>
      <c r="B32" s="59" t="s">
        <v>288</v>
      </c>
      <c r="C32" s="86">
        <v>0.85</v>
      </c>
      <c r="D32" s="81">
        <v>0.85</v>
      </c>
    </row>
    <row r="33" spans="1:4" ht="14.1" customHeight="1">
      <c r="A33" s="46" t="s">
        <v>193</v>
      </c>
      <c r="B33" s="59" t="s">
        <v>194</v>
      </c>
      <c r="C33" s="104">
        <v>1.01</v>
      </c>
      <c r="D33" s="104">
        <v>1.01</v>
      </c>
    </row>
    <row r="34" spans="1:4" ht="14.1" customHeight="1">
      <c r="A34" s="46" t="s">
        <v>135</v>
      </c>
      <c r="B34" s="59" t="s">
        <v>134</v>
      </c>
      <c r="C34" s="86">
        <v>1</v>
      </c>
      <c r="D34" s="86">
        <v>1</v>
      </c>
    </row>
    <row r="35" spans="1:4" ht="14.1" customHeight="1">
      <c r="A35" s="46" t="s">
        <v>271</v>
      </c>
      <c r="B35" s="59" t="s">
        <v>272</v>
      </c>
      <c r="C35" s="86">
        <v>1</v>
      </c>
      <c r="D35" s="94">
        <v>1</v>
      </c>
    </row>
    <row r="36" spans="1:4" ht="14.1" customHeight="1">
      <c r="A36" s="89" t="s">
        <v>244</v>
      </c>
      <c r="B36" s="90" t="s">
        <v>245</v>
      </c>
      <c r="C36" s="86">
        <v>1</v>
      </c>
      <c r="D36" s="86">
        <v>1</v>
      </c>
    </row>
    <row r="37" spans="1:4" ht="14.1" customHeight="1">
      <c r="A37" s="46" t="s">
        <v>210</v>
      </c>
      <c r="B37" s="59" t="s">
        <v>211</v>
      </c>
      <c r="C37" s="86">
        <v>0.75</v>
      </c>
      <c r="D37" s="86">
        <v>0.75</v>
      </c>
    </row>
    <row r="38" spans="1:4" ht="14.1" customHeight="1">
      <c r="A38" s="46" t="s">
        <v>162</v>
      </c>
      <c r="B38" s="59" t="s">
        <v>163</v>
      </c>
      <c r="C38" s="86">
        <v>1</v>
      </c>
      <c r="D38" s="86">
        <v>1</v>
      </c>
    </row>
    <row r="39" spans="1:4" ht="14.1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4.1" customHeight="1">
      <c r="A40" s="87" t="s">
        <v>236</v>
      </c>
      <c r="B40" s="88" t="s">
        <v>237</v>
      </c>
      <c r="C40" s="86">
        <v>1</v>
      </c>
      <c r="D40" s="86">
        <v>1</v>
      </c>
    </row>
    <row r="41" spans="1:4" ht="14.1" customHeight="1">
      <c r="A41" s="46" t="s">
        <v>229</v>
      </c>
      <c r="B41" s="59" t="s">
        <v>228</v>
      </c>
      <c r="C41" s="104">
        <v>0.2</v>
      </c>
      <c r="D41" s="104">
        <v>0.2</v>
      </c>
    </row>
    <row r="42" spans="1:4" ht="14.1" customHeight="1">
      <c r="A42" s="46" t="s">
        <v>158</v>
      </c>
      <c r="B42" s="59" t="s">
        <v>159</v>
      </c>
      <c r="C42" s="104">
        <v>0.09</v>
      </c>
      <c r="D42" s="104">
        <v>0.1</v>
      </c>
    </row>
    <row r="43" spans="1:4" ht="14.1" customHeight="1">
      <c r="A43" s="229" t="s">
        <v>94</v>
      </c>
      <c r="B43" s="230"/>
      <c r="C43" s="230"/>
      <c r="D43" s="231"/>
    </row>
    <row r="44" spans="1:4" ht="14.1" customHeight="1">
      <c r="A44" s="46" t="s">
        <v>255</v>
      </c>
      <c r="B44" s="59" t="s">
        <v>256</v>
      </c>
      <c r="C44" s="104">
        <v>0.82</v>
      </c>
      <c r="D44" s="81">
        <v>0.82</v>
      </c>
    </row>
    <row r="45" spans="1:4" ht="14.1" customHeight="1">
      <c r="A45" s="229" t="s">
        <v>172</v>
      </c>
      <c r="B45" s="230"/>
      <c r="C45" s="230"/>
      <c r="D45" s="231"/>
    </row>
    <row r="46" spans="1:4" ht="14.1" customHeight="1">
      <c r="A46" s="46" t="s">
        <v>171</v>
      </c>
      <c r="B46" s="59" t="s">
        <v>170</v>
      </c>
      <c r="C46" s="81">
        <v>1.26</v>
      </c>
      <c r="D46" s="81">
        <v>1.26</v>
      </c>
    </row>
    <row r="47" spans="1:4" ht="14.1" customHeight="1">
      <c r="A47" s="46" t="s">
        <v>290</v>
      </c>
      <c r="B47" s="59" t="s">
        <v>289</v>
      </c>
      <c r="C47" s="81">
        <v>0.69</v>
      </c>
      <c r="D47" s="81">
        <v>0.69</v>
      </c>
    </row>
    <row r="48" spans="1:4" ht="14.1" customHeight="1">
      <c r="A48" s="229" t="s">
        <v>84</v>
      </c>
      <c r="B48" s="230"/>
      <c r="C48" s="230"/>
      <c r="D48" s="231"/>
    </row>
    <row r="49" spans="1:4" ht="14.1" customHeight="1">
      <c r="A49" s="46" t="s">
        <v>88</v>
      </c>
      <c r="B49" s="59" t="s">
        <v>37</v>
      </c>
      <c r="C49" s="86">
        <v>0.9</v>
      </c>
      <c r="D49" s="86">
        <v>0.9</v>
      </c>
    </row>
    <row r="50" spans="1:4" ht="14.1" customHeight="1">
      <c r="A50" s="46" t="s">
        <v>302</v>
      </c>
      <c r="B50" s="59" t="s">
        <v>301</v>
      </c>
      <c r="C50" s="86">
        <v>2.86</v>
      </c>
      <c r="D50" s="86">
        <v>2.86</v>
      </c>
    </row>
    <row r="51" spans="1:4" ht="14.1" customHeight="1">
      <c r="A51" s="76" t="s">
        <v>154</v>
      </c>
      <c r="B51" s="77" t="s">
        <v>155</v>
      </c>
      <c r="C51" s="86">
        <v>100</v>
      </c>
      <c r="D51" s="86">
        <v>100</v>
      </c>
    </row>
    <row r="52" spans="1:4" ht="14.1" customHeight="1">
      <c r="A52" s="229" t="s">
        <v>83</v>
      </c>
      <c r="B52" s="230"/>
      <c r="C52" s="230"/>
      <c r="D52" s="231"/>
    </row>
    <row r="53" spans="1:4" ht="14.1" customHeight="1">
      <c r="A53" s="46" t="s">
        <v>137</v>
      </c>
      <c r="B53" s="68" t="s">
        <v>138</v>
      </c>
      <c r="C53" s="63">
        <v>1</v>
      </c>
      <c r="D53" s="75">
        <v>1</v>
      </c>
    </row>
    <row r="54" spans="1:4" ht="14.1" customHeight="1">
      <c r="A54" s="233" t="s">
        <v>85</v>
      </c>
      <c r="B54" s="234"/>
      <c r="C54" s="234"/>
      <c r="D54" s="235"/>
    </row>
    <row r="55" spans="1:4" ht="14.1" customHeight="1">
      <c r="A55" s="46" t="s">
        <v>103</v>
      </c>
      <c r="B55" s="68" t="s">
        <v>104</v>
      </c>
      <c r="C55" s="63" t="s">
        <v>105</v>
      </c>
      <c r="D55" s="63" t="s">
        <v>105</v>
      </c>
    </row>
    <row r="56" spans="1:4" ht="14.1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4.1" customHeight="1">
      <c r="A57" s="236" t="s">
        <v>29</v>
      </c>
      <c r="B57" s="237"/>
      <c r="C57" s="237"/>
      <c r="D57" s="238"/>
    </row>
    <row r="58" spans="1:4" ht="14.1" customHeight="1">
      <c r="A58" s="110" t="s">
        <v>299</v>
      </c>
      <c r="B58" s="111" t="s">
        <v>300</v>
      </c>
      <c r="C58" s="104">
        <v>1</v>
      </c>
      <c r="D58" s="104">
        <v>1</v>
      </c>
    </row>
    <row r="59" spans="1:4" ht="14.1" customHeight="1">
      <c r="A59" s="229" t="s">
        <v>84</v>
      </c>
      <c r="B59" s="230"/>
      <c r="C59" s="230"/>
      <c r="D59" s="231"/>
    </row>
    <row r="60" spans="1:4" ht="14.1" customHeight="1">
      <c r="A60" s="97" t="s">
        <v>106</v>
      </c>
      <c r="B60" s="98" t="s">
        <v>107</v>
      </c>
      <c r="C60" s="104">
        <v>1.21</v>
      </c>
      <c r="D60" s="104">
        <v>1.1499999999999999</v>
      </c>
    </row>
  </sheetData>
  <mergeCells count="15">
    <mergeCell ref="A43:D43"/>
    <mergeCell ref="A59:D59"/>
    <mergeCell ref="A1:D1"/>
    <mergeCell ref="A3:D3"/>
    <mergeCell ref="A23:D23"/>
    <mergeCell ref="A26:D26"/>
    <mergeCell ref="A18:D18"/>
    <mergeCell ref="A15:D15"/>
    <mergeCell ref="A12:D12"/>
    <mergeCell ref="A45:D45"/>
    <mergeCell ref="A54:D54"/>
    <mergeCell ref="A48:D48"/>
    <mergeCell ref="A52:D52"/>
    <mergeCell ref="A57:D57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5"/>
  <sheetViews>
    <sheetView workbookViewId="0">
      <selection activeCell="D28" sqref="D28:F29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1" customWidth="1"/>
    <col min="5" max="5" width="19.28515625" style="132" customWidth="1"/>
    <col min="6" max="6" width="17.7109375" style="132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46" t="s">
        <v>0</v>
      </c>
      <c r="C1" s="246"/>
      <c r="D1" s="246"/>
      <c r="E1" s="246"/>
      <c r="F1" s="135"/>
      <c r="H1" s="136"/>
      <c r="I1" s="136"/>
    </row>
    <row r="2" spans="1:9" ht="18">
      <c r="B2" s="246" t="s">
        <v>321</v>
      </c>
      <c r="C2" s="246"/>
      <c r="D2" s="246"/>
      <c r="E2" s="246"/>
      <c r="F2" s="246"/>
      <c r="H2" s="136"/>
      <c r="I2" s="136"/>
    </row>
    <row r="3" spans="1:9" ht="18">
      <c r="B3" s="134" t="s">
        <v>322</v>
      </c>
      <c r="C3" s="137"/>
      <c r="D3" s="138"/>
      <c r="E3" s="135"/>
      <c r="F3" s="135"/>
      <c r="H3" s="136"/>
      <c r="I3" s="136"/>
    </row>
    <row r="4" spans="1:9" ht="18">
      <c r="B4" s="134"/>
      <c r="C4" s="137"/>
      <c r="D4" s="138"/>
      <c r="E4" s="135"/>
      <c r="F4" s="135"/>
      <c r="H4" s="136"/>
      <c r="I4" s="136"/>
    </row>
    <row r="5" spans="1:9" ht="18">
      <c r="B5" s="134"/>
      <c r="C5" s="137"/>
      <c r="D5" s="138"/>
      <c r="E5" s="135"/>
      <c r="F5" s="135"/>
      <c r="H5" s="136"/>
      <c r="I5" s="136"/>
    </row>
    <row r="6" spans="1:9" ht="17.100000000000001" customHeight="1">
      <c r="B6" s="247" t="s">
        <v>323</v>
      </c>
      <c r="C6" s="248"/>
      <c r="D6" s="248"/>
      <c r="E6" s="139"/>
      <c r="F6" s="139"/>
      <c r="H6" s="136"/>
      <c r="I6" s="136"/>
    </row>
    <row r="7" spans="1:9">
      <c r="B7" s="140" t="s">
        <v>41</v>
      </c>
      <c r="C7" s="141" t="s">
        <v>20</v>
      </c>
      <c r="D7" s="142" t="s">
        <v>324</v>
      </c>
      <c r="E7" s="143" t="s">
        <v>325</v>
      </c>
      <c r="F7" s="143" t="s">
        <v>326</v>
      </c>
      <c r="H7" s="136"/>
      <c r="I7" s="136"/>
    </row>
    <row r="8" spans="1:9" ht="17.100000000000001" customHeight="1">
      <c r="B8" s="249" t="s">
        <v>29</v>
      </c>
      <c r="C8" s="250"/>
      <c r="D8" s="250"/>
      <c r="E8" s="250"/>
      <c r="F8" s="251"/>
    </row>
    <row r="9" spans="1:9" ht="17.100000000000001" customHeight="1">
      <c r="A9" s="130"/>
      <c r="B9" s="144" t="s">
        <v>327</v>
      </c>
      <c r="C9" s="144" t="s">
        <v>304</v>
      </c>
      <c r="D9" s="145">
        <v>1</v>
      </c>
      <c r="E9" s="146">
        <v>500000</v>
      </c>
      <c r="F9" s="146">
        <v>1960000</v>
      </c>
    </row>
    <row r="10" spans="1:9" ht="17.100000000000001" customHeight="1">
      <c r="A10" s="130"/>
      <c r="B10" s="147" t="s">
        <v>328</v>
      </c>
      <c r="C10" s="148"/>
      <c r="D10" s="145">
        <f>SUM(D9)</f>
        <v>1</v>
      </c>
      <c r="E10" s="146">
        <f>SUM(E9)</f>
        <v>500000</v>
      </c>
      <c r="F10" s="146">
        <f>SUM(F9)</f>
        <v>1960000</v>
      </c>
    </row>
    <row r="11" spans="1:9" ht="17.100000000000001" customHeight="1">
      <c r="A11" s="130"/>
      <c r="B11" s="239" t="s">
        <v>85</v>
      </c>
      <c r="C11" s="240"/>
      <c r="D11" s="240"/>
      <c r="E11" s="240"/>
      <c r="F11" s="241"/>
    </row>
    <row r="12" spans="1:9" ht="17.100000000000001" customHeight="1">
      <c r="A12" s="130"/>
      <c r="B12" s="149" t="s">
        <v>329</v>
      </c>
      <c r="C12" s="150" t="s">
        <v>202</v>
      </c>
      <c r="D12" s="145">
        <v>1</v>
      </c>
      <c r="E12" s="149">
        <v>40002</v>
      </c>
      <c r="F12" s="149">
        <v>180009</v>
      </c>
    </row>
    <row r="13" spans="1:9" ht="17.100000000000001" customHeight="1">
      <c r="A13" s="130"/>
      <c r="B13" s="150" t="s">
        <v>330</v>
      </c>
      <c r="C13" s="151"/>
      <c r="D13" s="145">
        <f>SUM(D12)</f>
        <v>1</v>
      </c>
      <c r="E13" s="149">
        <f>SUM(E12)</f>
        <v>40002</v>
      </c>
      <c r="F13" s="149">
        <f>SUM(F12)</f>
        <v>180009</v>
      </c>
    </row>
    <row r="14" spans="1:9">
      <c r="A14" s="130"/>
      <c r="B14" s="252" t="s">
        <v>40</v>
      </c>
      <c r="C14" s="253"/>
      <c r="D14" s="145">
        <f>D10+D13</f>
        <v>2</v>
      </c>
      <c r="E14" s="149">
        <f>E10+E13</f>
        <v>540002</v>
      </c>
      <c r="F14" s="149">
        <f>F10+F13</f>
        <v>2140009</v>
      </c>
    </row>
    <row r="15" spans="1:9">
      <c r="A15" s="130"/>
      <c r="B15" s="152"/>
      <c r="C15" s="152"/>
      <c r="D15" s="153"/>
      <c r="E15" s="154"/>
      <c r="F15" s="154"/>
    </row>
    <row r="16" spans="1:9">
      <c r="A16" s="130"/>
      <c r="B16" s="130"/>
      <c r="D16" s="155"/>
      <c r="E16" s="156"/>
      <c r="F16" s="156"/>
    </row>
    <row r="17" spans="1:6" ht="18.75">
      <c r="A17" s="130"/>
      <c r="B17" s="157" t="s">
        <v>331</v>
      </c>
      <c r="C17" s="158"/>
      <c r="D17" s="159"/>
      <c r="E17" s="160"/>
      <c r="F17" s="161"/>
    </row>
    <row r="18" spans="1:6" ht="31.5">
      <c r="A18" s="130"/>
      <c r="B18" s="162" t="s">
        <v>41</v>
      </c>
      <c r="C18" s="141" t="s">
        <v>20</v>
      </c>
      <c r="D18" s="163" t="s">
        <v>324</v>
      </c>
      <c r="E18" s="164" t="s">
        <v>325</v>
      </c>
      <c r="F18" s="164" t="s">
        <v>326</v>
      </c>
    </row>
    <row r="19" spans="1:6">
      <c r="A19" s="165"/>
      <c r="B19" s="239" t="s">
        <v>30</v>
      </c>
      <c r="C19" s="240"/>
      <c r="D19" s="240"/>
      <c r="E19" s="240"/>
      <c r="F19" s="241"/>
    </row>
    <row r="20" spans="1:6">
      <c r="A20" s="165"/>
      <c r="B20" s="149" t="s">
        <v>332</v>
      </c>
      <c r="C20" s="149" t="s">
        <v>117</v>
      </c>
      <c r="D20" s="145">
        <v>44</v>
      </c>
      <c r="E20" s="149">
        <v>11415932</v>
      </c>
      <c r="F20" s="149">
        <v>195859746.37</v>
      </c>
    </row>
    <row r="21" spans="1:6">
      <c r="A21" s="165"/>
      <c r="B21" s="150" t="s">
        <v>333</v>
      </c>
      <c r="C21" s="151"/>
      <c r="D21" s="145">
        <f>SUM(D20)</f>
        <v>44</v>
      </c>
      <c r="E21" s="149">
        <f>SUM(E20)</f>
        <v>11415932</v>
      </c>
      <c r="F21" s="149">
        <f>SUM(F20)</f>
        <v>195859746.37</v>
      </c>
    </row>
    <row r="22" spans="1:6">
      <c r="A22" s="165"/>
      <c r="B22" s="242" t="s">
        <v>40</v>
      </c>
      <c r="C22" s="243"/>
      <c r="D22" s="145">
        <f>D21</f>
        <v>44</v>
      </c>
      <c r="E22" s="149">
        <f>E21</f>
        <v>11415932</v>
      </c>
      <c r="F22" s="149">
        <f>F21</f>
        <v>195859746.37</v>
      </c>
    </row>
    <row r="23" spans="1:6">
      <c r="A23" s="165"/>
      <c r="B23" s="165"/>
      <c r="C23" s="165"/>
      <c r="D23" s="155"/>
      <c r="E23" s="156"/>
      <c r="F23" s="156"/>
    </row>
    <row r="24" spans="1:6" ht="23.25">
      <c r="A24" s="166"/>
      <c r="B24" s="244" t="s">
        <v>334</v>
      </c>
      <c r="C24" s="245"/>
      <c r="D24" s="245"/>
      <c r="E24" s="245"/>
      <c r="F24" s="245"/>
    </row>
    <row r="25" spans="1:6">
      <c r="A25" s="166"/>
      <c r="B25" s="167" t="s">
        <v>41</v>
      </c>
      <c r="C25" s="168" t="s">
        <v>20</v>
      </c>
      <c r="D25" s="169" t="s">
        <v>324</v>
      </c>
      <c r="E25" s="170" t="s">
        <v>325</v>
      </c>
      <c r="F25" s="170" t="s">
        <v>326</v>
      </c>
    </row>
    <row r="26" spans="1:6" ht="17.100000000000001" customHeight="1">
      <c r="A26" s="165"/>
      <c r="B26" s="239" t="s">
        <v>335</v>
      </c>
      <c r="C26" s="240"/>
      <c r="D26" s="240"/>
      <c r="E26" s="240"/>
      <c r="F26" s="241"/>
    </row>
    <row r="27" spans="1:6" ht="17.100000000000001" customHeight="1">
      <c r="A27" s="165"/>
      <c r="B27" s="171" t="s">
        <v>336</v>
      </c>
      <c r="C27" s="150" t="s">
        <v>298</v>
      </c>
      <c r="D27" s="145">
        <v>2</v>
      </c>
      <c r="E27" s="149">
        <v>15833530</v>
      </c>
      <c r="F27" s="149">
        <v>22166942</v>
      </c>
    </row>
    <row r="28" spans="1:6" ht="17.100000000000001" customHeight="1">
      <c r="A28" s="165"/>
      <c r="B28" s="242" t="s">
        <v>337</v>
      </c>
      <c r="C28" s="243"/>
      <c r="D28" s="145">
        <f>SUM(D27)</f>
        <v>2</v>
      </c>
      <c r="E28" s="149">
        <f>SUM(E27)</f>
        <v>15833530</v>
      </c>
      <c r="F28" s="149">
        <f>SUM(F27)</f>
        <v>22166942</v>
      </c>
    </row>
    <row r="29" spans="1:6">
      <c r="A29" s="165"/>
      <c r="B29" s="242" t="s">
        <v>40</v>
      </c>
      <c r="C29" s="243"/>
      <c r="D29" s="145">
        <f>D28</f>
        <v>2</v>
      </c>
      <c r="E29" s="149">
        <f>E28</f>
        <v>15833530</v>
      </c>
      <c r="F29" s="149">
        <f>F28</f>
        <v>22166942</v>
      </c>
    </row>
    <row r="30" spans="1:6">
      <c r="A30" s="166"/>
      <c r="B30" s="166"/>
      <c r="C30" s="165"/>
    </row>
    <row r="31" spans="1:6">
      <c r="A31" s="166"/>
      <c r="B31" s="166"/>
      <c r="C31" s="165"/>
    </row>
    <row r="32" spans="1:6">
      <c r="A32" s="166"/>
      <c r="B32" s="166"/>
      <c r="C32" s="165"/>
    </row>
    <row r="33" spans="1:3">
      <c r="A33" s="166"/>
      <c r="B33" s="166"/>
      <c r="C33" s="165"/>
    </row>
    <row r="34" spans="1:3">
      <c r="A34" s="166"/>
      <c r="B34" s="166"/>
      <c r="C34" s="165"/>
    </row>
    <row r="35" spans="1:3">
      <c r="A35" s="166"/>
      <c r="B35" s="166"/>
      <c r="C35" s="165"/>
    </row>
  </sheetData>
  <mergeCells count="12">
    <mergeCell ref="B29:C29"/>
    <mergeCell ref="B1:E1"/>
    <mergeCell ref="B2:F2"/>
    <mergeCell ref="B6:D6"/>
    <mergeCell ref="B8:F8"/>
    <mergeCell ref="B11:F11"/>
    <mergeCell ref="B14:C14"/>
    <mergeCell ref="B19:F19"/>
    <mergeCell ref="B22:C22"/>
    <mergeCell ref="B24:F24"/>
    <mergeCell ref="B26:F26"/>
    <mergeCell ref="B28:C28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topLeftCell="A10" zoomScale="120" zoomScaleNormal="120" workbookViewId="0">
      <selection activeCell="A25" sqref="A25:XFD2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81" t="s">
        <v>0</v>
      </c>
      <c r="C1" s="282"/>
      <c r="D1" s="283"/>
      <c r="E1" s="6"/>
      <c r="F1" s="10"/>
      <c r="G1" s="10"/>
      <c r="H1" s="10"/>
      <c r="I1" s="10"/>
    </row>
    <row r="2" spans="2:9" ht="10.5" customHeight="1">
      <c r="B2" s="284"/>
      <c r="C2" s="285"/>
      <c r="D2" s="286"/>
      <c r="E2" s="6"/>
      <c r="F2" s="10"/>
      <c r="G2" s="10"/>
      <c r="H2" s="10"/>
      <c r="I2" s="10"/>
    </row>
    <row r="3" spans="2:9" ht="18" customHeight="1">
      <c r="B3" s="101" t="s">
        <v>315</v>
      </c>
      <c r="C3" s="6"/>
      <c r="D3" s="6"/>
      <c r="E3" s="6"/>
      <c r="F3" s="6"/>
      <c r="G3" s="6"/>
      <c r="H3" s="6"/>
      <c r="I3" s="6"/>
    </row>
    <row r="4" spans="2:9" ht="12" customHeight="1">
      <c r="B4" s="115"/>
      <c r="C4" s="116"/>
      <c r="D4" s="116"/>
      <c r="E4" s="116"/>
      <c r="F4" s="116"/>
      <c r="G4" s="116"/>
      <c r="H4" s="116"/>
      <c r="I4" s="116"/>
    </row>
    <row r="5" spans="2:9" ht="18.75" customHeight="1">
      <c r="B5" s="297" t="s">
        <v>316</v>
      </c>
      <c r="C5" s="298"/>
      <c r="D5" s="298"/>
      <c r="E5" s="298"/>
      <c r="F5" s="298"/>
      <c r="G5" s="298"/>
      <c r="H5" s="298"/>
      <c r="I5" s="299"/>
    </row>
    <row r="6" spans="2:9" ht="33.75" customHeight="1">
      <c r="B6" s="117" t="s">
        <v>15</v>
      </c>
      <c r="C6" s="118" t="s">
        <v>20</v>
      </c>
      <c r="D6" s="118" t="s">
        <v>22</v>
      </c>
      <c r="E6" s="118" t="s">
        <v>23</v>
      </c>
      <c r="F6" s="118" t="s">
        <v>24</v>
      </c>
      <c r="G6" s="119" t="s">
        <v>28</v>
      </c>
      <c r="H6" s="119" t="s">
        <v>18</v>
      </c>
      <c r="I6" s="120" t="s">
        <v>7</v>
      </c>
    </row>
    <row r="7" spans="2:9" ht="18" customHeight="1">
      <c r="B7" s="300" t="s">
        <v>29</v>
      </c>
      <c r="C7" s="301"/>
      <c r="D7" s="301"/>
      <c r="E7" s="301"/>
      <c r="F7" s="301"/>
      <c r="G7" s="301"/>
      <c r="H7" s="301"/>
      <c r="I7" s="302"/>
    </row>
    <row r="8" spans="2:9" ht="18" customHeight="1">
      <c r="B8" s="122" t="s">
        <v>44</v>
      </c>
      <c r="C8" s="123" t="s">
        <v>268</v>
      </c>
      <c r="D8" s="124">
        <v>0.16</v>
      </c>
      <c r="E8" s="124">
        <v>0.15</v>
      </c>
      <c r="F8" s="124">
        <v>0.15</v>
      </c>
      <c r="G8" s="125">
        <v>16</v>
      </c>
      <c r="H8" s="125">
        <v>27931849</v>
      </c>
      <c r="I8" s="125">
        <v>4289777.3499999996</v>
      </c>
    </row>
    <row r="9" spans="2:9" ht="18" customHeight="1">
      <c r="B9" s="121" t="s">
        <v>311</v>
      </c>
      <c r="C9" s="292"/>
      <c r="D9" s="268"/>
      <c r="E9" s="268"/>
      <c r="F9" s="267"/>
      <c r="G9" s="126">
        <f>SUM(G8:G8)</f>
        <v>16</v>
      </c>
      <c r="H9" s="126">
        <f>SUM(H8:H8)</f>
        <v>27931849</v>
      </c>
      <c r="I9" s="126">
        <f>SUM(I8:I8)</f>
        <v>4289777.3499999996</v>
      </c>
    </row>
    <row r="10" spans="2:9" ht="18" customHeight="1">
      <c r="B10" s="300" t="s">
        <v>73</v>
      </c>
      <c r="C10" s="301"/>
      <c r="D10" s="301"/>
      <c r="E10" s="301"/>
      <c r="F10" s="301"/>
      <c r="G10" s="301"/>
      <c r="H10" s="301"/>
      <c r="I10" s="302"/>
    </row>
    <row r="11" spans="2:9" ht="18" customHeight="1">
      <c r="B11" s="122" t="s">
        <v>112</v>
      </c>
      <c r="C11" s="123" t="s">
        <v>113</v>
      </c>
      <c r="D11" s="124">
        <v>9.0500000000000007</v>
      </c>
      <c r="E11" s="124">
        <v>9.0500000000000007</v>
      </c>
      <c r="F11" s="124">
        <v>9.0500000000000007</v>
      </c>
      <c r="G11" s="125">
        <v>1</v>
      </c>
      <c r="H11" s="125">
        <v>40306</v>
      </c>
      <c r="I11" s="125">
        <v>364769.3</v>
      </c>
    </row>
    <row r="12" spans="2:9" ht="18" customHeight="1">
      <c r="B12" s="121" t="s">
        <v>311</v>
      </c>
      <c r="C12" s="292"/>
      <c r="D12" s="268"/>
      <c r="E12" s="268"/>
      <c r="F12" s="267"/>
      <c r="G12" s="126">
        <f>G11</f>
        <v>1</v>
      </c>
      <c r="H12" s="126">
        <f t="shared" ref="H12:I12" si="0">H11</f>
        <v>40306</v>
      </c>
      <c r="I12" s="126">
        <f t="shared" si="0"/>
        <v>364769.3</v>
      </c>
    </row>
    <row r="13" spans="2:9" ht="18" customHeight="1">
      <c r="B13" s="127" t="s">
        <v>312</v>
      </c>
      <c r="C13" s="303"/>
      <c r="D13" s="304"/>
      <c r="E13" s="304"/>
      <c r="F13" s="305"/>
      <c r="G13" s="128">
        <f>G9+G12</f>
        <v>17</v>
      </c>
      <c r="H13" s="128">
        <f t="shared" ref="H13:I13" si="1">H9+H12</f>
        <v>27972155</v>
      </c>
      <c r="I13" s="128">
        <f t="shared" si="1"/>
        <v>4654546.6499999994</v>
      </c>
    </row>
    <row r="14" spans="2:9" ht="18" customHeight="1">
      <c r="B14" s="115"/>
      <c r="C14" s="116"/>
      <c r="D14" s="116"/>
      <c r="E14" s="116"/>
      <c r="F14" s="116"/>
      <c r="G14" s="116"/>
      <c r="H14" s="116"/>
      <c r="I14" s="116"/>
    </row>
    <row r="15" spans="2:9" ht="18" customHeight="1">
      <c r="B15" s="294" t="s">
        <v>125</v>
      </c>
      <c r="C15" s="295"/>
      <c r="D15" s="295"/>
      <c r="E15" s="295"/>
      <c r="F15" s="295"/>
      <c r="G15" s="295"/>
      <c r="H15" s="295"/>
      <c r="I15" s="295"/>
    </row>
    <row r="16" spans="2:9" ht="18" customHeight="1">
      <c r="B16" s="287" t="s">
        <v>15</v>
      </c>
      <c r="C16" s="288"/>
      <c r="D16" s="289"/>
      <c r="E16" s="287" t="s">
        <v>20</v>
      </c>
      <c r="F16" s="289"/>
      <c r="G16" s="296" t="s">
        <v>45</v>
      </c>
      <c r="H16" s="288"/>
      <c r="I16" s="289"/>
    </row>
    <row r="17" spans="2:9" ht="12.95" customHeight="1">
      <c r="B17" s="279" t="s">
        <v>29</v>
      </c>
      <c r="C17" s="213"/>
      <c r="D17" s="213"/>
      <c r="E17" s="213"/>
      <c r="F17" s="213"/>
      <c r="G17" s="213"/>
      <c r="H17" s="213"/>
      <c r="I17" s="280"/>
    </row>
    <row r="18" spans="2:9" ht="12.95" customHeight="1">
      <c r="B18" s="270" t="s">
        <v>277</v>
      </c>
      <c r="C18" s="264"/>
      <c r="D18" s="265"/>
      <c r="E18" s="271" t="s">
        <v>278</v>
      </c>
      <c r="F18" s="267"/>
      <c r="G18" s="271" t="s">
        <v>72</v>
      </c>
      <c r="H18" s="268"/>
      <c r="I18" s="267"/>
    </row>
    <row r="19" spans="2:9" ht="12.95" customHeight="1">
      <c r="B19" s="290" t="s">
        <v>209</v>
      </c>
      <c r="C19" s="264"/>
      <c r="D19" s="291"/>
      <c r="E19" s="292" t="s">
        <v>208</v>
      </c>
      <c r="F19" s="293"/>
      <c r="G19" s="292">
        <v>3</v>
      </c>
      <c r="H19" s="268"/>
      <c r="I19" s="293"/>
    </row>
    <row r="20" spans="2:9" ht="12.95" customHeight="1">
      <c r="B20" s="279" t="s">
        <v>84</v>
      </c>
      <c r="C20" s="213"/>
      <c r="D20" s="213"/>
      <c r="E20" s="213"/>
      <c r="F20" s="213"/>
      <c r="G20" s="213"/>
      <c r="H20" s="213"/>
      <c r="I20" s="280"/>
    </row>
    <row r="21" spans="2:9" ht="12.95" customHeight="1">
      <c r="B21" s="270" t="s">
        <v>279</v>
      </c>
      <c r="C21" s="264"/>
      <c r="D21" s="265"/>
      <c r="E21" s="271" t="s">
        <v>280</v>
      </c>
      <c r="F21" s="267"/>
      <c r="G21" s="271">
        <v>2.8</v>
      </c>
      <c r="H21" s="268"/>
      <c r="I21" s="267"/>
    </row>
    <row r="22" spans="2:9" ht="12.95" customHeight="1">
      <c r="B22" s="276" t="s">
        <v>73</v>
      </c>
      <c r="C22" s="277"/>
      <c r="D22" s="277"/>
      <c r="E22" s="277"/>
      <c r="F22" s="277"/>
      <c r="G22" s="277"/>
      <c r="H22" s="277"/>
      <c r="I22" s="278"/>
    </row>
    <row r="23" spans="2:9" ht="12.95" customHeight="1">
      <c r="B23" s="272" t="s">
        <v>295</v>
      </c>
      <c r="C23" s="264"/>
      <c r="D23" s="273"/>
      <c r="E23" s="274" t="s">
        <v>296</v>
      </c>
      <c r="F23" s="275"/>
      <c r="G23" s="274">
        <v>10</v>
      </c>
      <c r="H23" s="268"/>
      <c r="I23" s="275"/>
    </row>
    <row r="24" spans="2:9" ht="12.95" customHeight="1">
      <c r="B24" s="272" t="s">
        <v>109</v>
      </c>
      <c r="C24" s="264"/>
      <c r="D24" s="273"/>
      <c r="E24" s="274" t="s">
        <v>108</v>
      </c>
      <c r="F24" s="275"/>
      <c r="G24" s="274">
        <v>1</v>
      </c>
      <c r="H24" s="268"/>
      <c r="I24" s="275"/>
    </row>
    <row r="25" spans="2:9" ht="12.95" customHeight="1">
      <c r="B25" s="254" t="s">
        <v>118</v>
      </c>
      <c r="C25" s="255"/>
      <c r="D25" s="256"/>
      <c r="E25" s="257" t="s">
        <v>119</v>
      </c>
      <c r="F25" s="258"/>
      <c r="G25" s="257">
        <v>1</v>
      </c>
      <c r="H25" s="259"/>
      <c r="I25" s="258"/>
    </row>
    <row r="26" spans="2:9" ht="12.95" customHeight="1">
      <c r="B26" s="254" t="s">
        <v>139</v>
      </c>
      <c r="C26" s="255"/>
      <c r="D26" s="256"/>
      <c r="E26" s="257" t="s">
        <v>140</v>
      </c>
      <c r="F26" s="258"/>
      <c r="G26" s="257" t="s">
        <v>72</v>
      </c>
      <c r="H26" s="259"/>
      <c r="I26" s="258"/>
    </row>
    <row r="27" spans="2:9" ht="12.95" customHeight="1">
      <c r="B27" s="260" t="s">
        <v>94</v>
      </c>
      <c r="C27" s="261"/>
      <c r="D27" s="261"/>
      <c r="E27" s="261"/>
      <c r="F27" s="261"/>
      <c r="G27" s="261"/>
      <c r="H27" s="261"/>
      <c r="I27" s="262"/>
    </row>
    <row r="28" spans="2:9" ht="12.95" customHeight="1">
      <c r="B28" s="263" t="s">
        <v>248</v>
      </c>
      <c r="C28" s="264"/>
      <c r="D28" s="265"/>
      <c r="E28" s="266" t="s">
        <v>249</v>
      </c>
      <c r="F28" s="267"/>
      <c r="G28" s="266">
        <v>1</v>
      </c>
      <c r="H28" s="268"/>
      <c r="I28" s="267"/>
    </row>
    <row r="29" spans="2:9" ht="12.95" customHeight="1">
      <c r="B29" s="263" t="s">
        <v>275</v>
      </c>
      <c r="C29" s="264"/>
      <c r="D29" s="265"/>
      <c r="E29" s="266" t="s">
        <v>276</v>
      </c>
      <c r="F29" s="267"/>
      <c r="G29" s="266" t="s">
        <v>72</v>
      </c>
      <c r="H29" s="268"/>
      <c r="I29" s="267"/>
    </row>
    <row r="30" spans="2:9" ht="12.95" customHeight="1">
      <c r="B30" s="263" t="s">
        <v>231</v>
      </c>
      <c r="C30" s="264"/>
      <c r="D30" s="265"/>
      <c r="E30" s="266" t="s">
        <v>230</v>
      </c>
      <c r="F30" s="267"/>
      <c r="G30" s="266">
        <v>0.5</v>
      </c>
      <c r="H30" s="268"/>
      <c r="I30" s="267"/>
    </row>
    <row r="31" spans="2:9" ht="12.95" customHeight="1">
      <c r="B31" s="254" t="s">
        <v>238</v>
      </c>
      <c r="C31" s="255"/>
      <c r="D31" s="256"/>
      <c r="E31" s="269" t="s">
        <v>239</v>
      </c>
      <c r="F31" s="269"/>
      <c r="G31" s="257" t="s">
        <v>72</v>
      </c>
      <c r="H31" s="259"/>
      <c r="I31" s="258"/>
    </row>
    <row r="32" spans="2:9" ht="12.95" customHeight="1">
      <c r="B32" s="254" t="s">
        <v>115</v>
      </c>
      <c r="C32" s="255"/>
      <c r="D32" s="256"/>
      <c r="E32" s="257" t="s">
        <v>114</v>
      </c>
      <c r="F32" s="258"/>
      <c r="G32" s="257" t="s">
        <v>72</v>
      </c>
      <c r="H32" s="259"/>
      <c r="I32" s="258"/>
    </row>
    <row r="33" ht="25.5" customHeight="1"/>
    <row r="34" ht="22.5"/>
  </sheetData>
  <mergeCells count="51">
    <mergeCell ref="B1:D2"/>
    <mergeCell ref="B16:D16"/>
    <mergeCell ref="E16:F16"/>
    <mergeCell ref="B19:D19"/>
    <mergeCell ref="E19:F19"/>
    <mergeCell ref="B17:I17"/>
    <mergeCell ref="B15:I15"/>
    <mergeCell ref="G19:I19"/>
    <mergeCell ref="G16:I16"/>
    <mergeCell ref="B5:I5"/>
    <mergeCell ref="B7:I7"/>
    <mergeCell ref="C9:F9"/>
    <mergeCell ref="C13:F13"/>
    <mergeCell ref="B10:I10"/>
    <mergeCell ref="C12:F12"/>
    <mergeCell ref="B20:I20"/>
    <mergeCell ref="B24:D24"/>
    <mergeCell ref="E24:F24"/>
    <mergeCell ref="G24:I24"/>
    <mergeCell ref="B21:D21"/>
    <mergeCell ref="E21:F21"/>
    <mergeCell ref="G21:I21"/>
    <mergeCell ref="B25:D25"/>
    <mergeCell ref="E28:F28"/>
    <mergeCell ref="G28:I28"/>
    <mergeCell ref="B18:D18"/>
    <mergeCell ref="E18:F18"/>
    <mergeCell ref="G18:I18"/>
    <mergeCell ref="B28:D28"/>
    <mergeCell ref="B23:D23"/>
    <mergeCell ref="E23:F23"/>
    <mergeCell ref="G23:I23"/>
    <mergeCell ref="G26:I26"/>
    <mergeCell ref="B26:D26"/>
    <mergeCell ref="E26:F26"/>
    <mergeCell ref="E25:F25"/>
    <mergeCell ref="G25:I25"/>
    <mergeCell ref="B22:I22"/>
    <mergeCell ref="B32:D32"/>
    <mergeCell ref="E32:F32"/>
    <mergeCell ref="G32:I32"/>
    <mergeCell ref="B27:I27"/>
    <mergeCell ref="B30:D30"/>
    <mergeCell ref="E30:F30"/>
    <mergeCell ref="G30:I30"/>
    <mergeCell ref="G31:I31"/>
    <mergeCell ref="B31:D31"/>
    <mergeCell ref="E31:F31"/>
    <mergeCell ref="B29:D29"/>
    <mergeCell ref="E29:F29"/>
    <mergeCell ref="G29:I2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6" t="s">
        <v>0</v>
      </c>
      <c r="C1" s="306"/>
      <c r="D1" s="5"/>
      <c r="E1" s="5"/>
      <c r="F1" s="5"/>
    </row>
    <row r="2" spans="1:6" ht="27.95" customHeight="1">
      <c r="A2" s="4"/>
      <c r="B2" s="307" t="s">
        <v>315</v>
      </c>
      <c r="C2" s="307"/>
      <c r="D2" s="307"/>
      <c r="E2" s="307"/>
      <c r="F2" s="307"/>
    </row>
    <row r="3" spans="1:6" ht="42.75" customHeight="1">
      <c r="B3" s="297" t="s">
        <v>46</v>
      </c>
      <c r="C3" s="298"/>
      <c r="D3" s="298"/>
      <c r="E3" s="298"/>
      <c r="F3" s="29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2026-05-18T10:32:23Z</cp:lastPrinted>
  <dcterms:created xsi:type="dcterms:W3CDTF">2024-09-12T06:50:39Z</dcterms:created>
  <dcterms:modified xsi:type="dcterms:W3CDTF">2026-05-18T10:45:00Z</dcterms:modified>
</cp:coreProperties>
</file>